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Nucleo de Licitacao\NL NUCLEO DE LICITAÇÕES\PROCESSOS 2016\3-TOMADA\PUBLICAÇÃO\"/>
    </mc:Choice>
  </mc:AlternateContent>
  <bookViews>
    <workbookView xWindow="0" yWindow="0" windowWidth="20490" windowHeight="7755"/>
  </bookViews>
  <sheets>
    <sheet name="Plan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89" i="1" l="1"/>
  <c r="F188" i="1"/>
  <c r="F186" i="1"/>
  <c r="G186" i="1" s="1"/>
  <c r="G185" i="1" s="1"/>
  <c r="G183" i="1"/>
  <c r="F182" i="1"/>
  <c r="G180" i="1"/>
  <c r="G179" i="1" s="1"/>
  <c r="F180" i="1"/>
  <c r="G177" i="1"/>
  <c r="G176" i="1"/>
  <c r="G175" i="1"/>
  <c r="F174" i="1"/>
  <c r="F172" i="1"/>
  <c r="G172" i="1" s="1"/>
  <c r="F171" i="1"/>
  <c r="F169" i="1" s="1"/>
  <c r="G169" i="1" s="1"/>
  <c r="G166" i="1"/>
  <c r="F165" i="1"/>
  <c r="F163" i="1"/>
  <c r="G163" i="1" s="1"/>
  <c r="G162" i="1" s="1"/>
  <c r="G160" i="1"/>
  <c r="F160" i="1"/>
  <c r="G159" i="1"/>
  <c r="F159" i="1"/>
  <c r="G158" i="1"/>
  <c r="F157" i="1"/>
  <c r="G157" i="1" s="1"/>
  <c r="F156" i="1"/>
  <c r="G156" i="1" s="1"/>
  <c r="G155" i="1"/>
  <c r="G154" i="1"/>
  <c r="F154" i="1"/>
  <c r="F153" i="1"/>
  <c r="F151" i="1"/>
  <c r="G151" i="1" s="1"/>
  <c r="F150" i="1"/>
  <c r="G148" i="1"/>
  <c r="F148" i="1"/>
  <c r="F147" i="1"/>
  <c r="F145" i="1" s="1"/>
  <c r="G145" i="1" s="1"/>
  <c r="G144" i="1" s="1"/>
  <c r="G142" i="1"/>
  <c r="G141" i="1"/>
  <c r="G140" i="1"/>
  <c r="F140" i="1"/>
  <c r="G139" i="1"/>
  <c r="F138" i="1"/>
  <c r="G136" i="1"/>
  <c r="F136" i="1"/>
  <c r="F135" i="1"/>
  <c r="F133" i="1" s="1"/>
  <c r="G133" i="1" s="1"/>
  <c r="G132" i="1" s="1"/>
  <c r="G130" i="1"/>
  <c r="G126" i="1" s="1"/>
  <c r="F129" i="1"/>
  <c r="G127" i="1"/>
  <c r="F127" i="1"/>
  <c r="G124" i="1"/>
  <c r="F123" i="1"/>
  <c r="F121" i="1"/>
  <c r="G121" i="1" s="1"/>
  <c r="G120" i="1" s="1"/>
  <c r="G118" i="1"/>
  <c r="G117" i="1"/>
  <c r="F116" i="1"/>
  <c r="F114" i="1" s="1"/>
  <c r="G114" i="1" s="1"/>
  <c r="F113" i="1"/>
  <c r="F111" i="1" s="1"/>
  <c r="G111" i="1" s="1"/>
  <c r="G110" i="1" s="1"/>
  <c r="G108" i="1"/>
  <c r="F107" i="1"/>
  <c r="F105" i="1" s="1"/>
  <c r="G105" i="1" s="1"/>
  <c r="F104" i="1"/>
  <c r="F102" i="1" s="1"/>
  <c r="G102" i="1" s="1"/>
  <c r="G99" i="1"/>
  <c r="G98" i="1"/>
  <c r="G97" i="1"/>
  <c r="G96" i="1"/>
  <c r="F95" i="1"/>
  <c r="F93" i="1" s="1"/>
  <c r="G93" i="1" s="1"/>
  <c r="F92" i="1"/>
  <c r="F90" i="1"/>
  <c r="G90" i="1" s="1"/>
  <c r="G87" i="1"/>
  <c r="G86" i="1"/>
  <c r="G85" i="1"/>
  <c r="F84" i="1"/>
  <c r="G82" i="1"/>
  <c r="F82" i="1"/>
  <c r="F81" i="1"/>
  <c r="F79" i="1" s="1"/>
  <c r="G79" i="1" s="1"/>
  <c r="G78" i="1" s="1"/>
  <c r="G76" i="1"/>
  <c r="F75" i="1"/>
  <c r="G73" i="1"/>
  <c r="F73" i="1"/>
  <c r="G72" i="1"/>
  <c r="F70" i="1"/>
  <c r="F68" i="1" s="1"/>
  <c r="G68" i="1" s="1"/>
  <c r="G67" i="1" s="1"/>
  <c r="F65" i="1"/>
  <c r="F63" i="1" s="1"/>
  <c r="G63" i="1" s="1"/>
  <c r="G62" i="1" s="1"/>
  <c r="G60" i="1"/>
  <c r="G59" i="1"/>
  <c r="G58" i="1"/>
  <c r="G57" i="1"/>
  <c r="G56" i="1"/>
  <c r="G55" i="1"/>
  <c r="G54" i="1"/>
  <c r="G53" i="1"/>
  <c r="F53" i="1"/>
  <c r="G52" i="1"/>
  <c r="F51" i="1"/>
  <c r="G49" i="1"/>
  <c r="F49" i="1"/>
  <c r="F48" i="1"/>
  <c r="G47" i="1"/>
  <c r="F46" i="1"/>
  <c r="F45" i="1"/>
  <c r="F43" i="1" s="1"/>
  <c r="G43" i="1" s="1"/>
  <c r="F42" i="1"/>
  <c r="F40" i="1" s="1"/>
  <c r="G40" i="1" s="1"/>
  <c r="F39" i="1" s="1"/>
  <c r="G39" i="1" s="1"/>
  <c r="G38" i="1" s="1"/>
  <c r="G36" i="1"/>
  <c r="G35" i="1"/>
  <c r="G34" i="1"/>
  <c r="G33" i="1"/>
  <c r="F32" i="1"/>
  <c r="F30" i="1"/>
  <c r="G30" i="1" s="1"/>
  <c r="F29" i="1"/>
  <c r="F27" i="1" s="1"/>
  <c r="G27" i="1" s="1"/>
  <c r="G25" i="1"/>
  <c r="G24" i="1"/>
  <c r="G23" i="1"/>
  <c r="G22" i="1"/>
  <c r="F21" i="1"/>
  <c r="F19" i="1" s="1"/>
  <c r="G19" i="1" s="1"/>
  <c r="G18" i="1" s="1"/>
  <c r="F17" i="1" s="1"/>
  <c r="G17" i="1" s="1"/>
  <c r="G101" i="1" l="1"/>
  <c r="G89" i="1"/>
  <c r="G16" i="1"/>
  <c r="G168" i="1"/>
</calcChain>
</file>

<file path=xl/sharedStrings.xml><?xml version="1.0" encoding="utf-8"?>
<sst xmlns="http://schemas.openxmlformats.org/spreadsheetml/2006/main" count="536" uniqueCount="171">
  <si>
    <t>sinapi</t>
  </si>
  <si>
    <t>Data:01/08/2016</t>
  </si>
  <si>
    <t>PLANILHA ANALÍTICA</t>
  </si>
  <si>
    <t>OBRA: REFORMA QUADRA POLIESPORTIVA</t>
  </si>
  <si>
    <t>PROPRIETÁRIO: INSTITUTO FEDERAL DE EDUCAÇÃO CIENCIA E TECNOLIGIA BAIANO - CAMPUS VALENÇA</t>
  </si>
  <si>
    <t>ITEM</t>
  </si>
  <si>
    <t>SINAPI</t>
  </si>
  <si>
    <t>DESCRIÇÃO</t>
  </si>
  <si>
    <t>VALOR UNIT.</t>
  </si>
  <si>
    <t>VALOR TOTAL</t>
  </si>
  <si>
    <t>CANT</t>
  </si>
  <si>
    <t>74209/1</t>
  </si>
  <si>
    <t>PLACA DE OBRA EM CHAPA DE ACO GALVANIZADO</t>
  </si>
  <si>
    <t>M2</t>
  </si>
  <si>
    <t>INDICE</t>
  </si>
  <si>
    <t>COMPOSICAO</t>
  </si>
  <si>
    <t>5652</t>
  </si>
  <si>
    <t>CONCRETO NAO ESTRUTURAL, CONSUMO 150KG/M3, PREPARO COM BETONEIRA, SEM LANCAMENTO</t>
  </si>
  <si>
    <t>M3</t>
  </si>
  <si>
    <t>FUES</t>
  </si>
  <si>
    <t/>
  </si>
  <si>
    <t>88316</t>
  </si>
  <si>
    <t>SERVENTE COM ENCARGOS COMPLEMENTARES</t>
  </si>
  <si>
    <t>H</t>
  </si>
  <si>
    <t>SERVENTE</t>
  </si>
  <si>
    <t>ENCARGOS COMPLEMENTARES</t>
  </si>
  <si>
    <t>%</t>
  </si>
  <si>
    <t>88830</t>
  </si>
  <si>
    <t>BETONEIRA CAPACIDADE NOMINAL DE 400 L, CAPACIDADE DE MISTURA 310 L, MOTOR ELÉTRICO TRIFÁSICO POTÊNCIA DE 2 HP, SEM CARREGADOR - CHP DIURNO. AF_10/2014</t>
  </si>
  <si>
    <t>CHP</t>
  </si>
  <si>
    <t>INSUMO</t>
  </si>
  <si>
    <t>370</t>
  </si>
  <si>
    <t>AREIA MEDIA - POSTO JAZIDA/FORNECEDOR (SEM FRETE)</t>
  </si>
  <si>
    <t>1379</t>
  </si>
  <si>
    <t>CIMENTO PORTLAND COMPOSTO CP II-32</t>
  </si>
  <si>
    <t>KG</t>
  </si>
  <si>
    <t>4718</t>
  </si>
  <si>
    <t>PEDRA BRITADA N. 2 (19 A 38 MM) POSTO PEDREIRA/FORNECEDOR, SEM FRETE</t>
  </si>
  <si>
    <t>88262</t>
  </si>
  <si>
    <t>CARPINTEIRO DE FORMAS COM ENCARGOS COMPLEMENTARES</t>
  </si>
  <si>
    <t xml:space="preserve">CARPINTEIRO DE FORMAS </t>
  </si>
  <si>
    <t>4417</t>
  </si>
  <si>
    <t>SARRAFO DE MADEIRA NAO APARELHADA *2,5 X 7* CM, MACARANDUBA, ANGELIM OU EQUIVALENTE DA REGIAO</t>
  </si>
  <si>
    <t>M</t>
  </si>
  <si>
    <t>4491</t>
  </si>
  <si>
    <t>PECA DE MADEIRA NATIVA / REGIONAL 7,5 X 7,5CM (3X3) NAO APARELHADA (P/FORMA)</t>
  </si>
  <si>
    <t>4813</t>
  </si>
  <si>
    <t>PLACA DE OBRA (PARA CONSTRUCAO CIVIL) EM CHAPA GALVANIZADA *NÂº 22*, DE *2,0 X 1,125* M.</t>
  </si>
  <si>
    <t>5075</t>
  </si>
  <si>
    <t>PREGO DE ACO POLIDO COM CABECA 18 X 30 (2 3/4 X 10)</t>
  </si>
  <si>
    <t>74210/1</t>
  </si>
  <si>
    <t>BARRACAO PARA DEPOSITO EM TABUAS DE MADEIRA, COBERTURA EM FIBROCIMENTO 4 MM,  INCLUSO PISO ARGAMASSA TRAÇO 1:6 (CIMENTO E AREIA)</t>
  </si>
  <si>
    <t>73965/10</t>
  </si>
  <si>
    <t>ESCAVACAO MANUAL DE VALA EM  MATERIAL DE 1A CATEGORIA ATE 1,5M EXCLUINDO ESGOTAMENTO / ESCORAMENTO</t>
  </si>
  <si>
    <t>88309</t>
  </si>
  <si>
    <t>PEDREIRO COM ENCARGOS COMPLEMENTARES</t>
  </si>
  <si>
    <t xml:space="preserve">PEDREIRO </t>
  </si>
  <si>
    <t>367</t>
  </si>
  <si>
    <t>AREIA GROSSA - POSTO JAZIDA/FORNECEDOR (RETIRADO NA JAZIDA, SEM TRANSPORTE)</t>
  </si>
  <si>
    <t>2418</t>
  </si>
  <si>
    <t>DOBRADICA EM ACO/FERRO, 3" X 2 1/2", E= 1,2 A 1,8 MM, SEM ANEL,  CROMADO OU ZINCADO, TAMPA BOLA, COM PARAFUSOS</t>
  </si>
  <si>
    <t>UN</t>
  </si>
  <si>
    <t>2745</t>
  </si>
  <si>
    <t>MADEIRA ROLICA SEM TRATAMENTO, EUCALIPTO OU EQUIVALENTE DA REGIAO, H = 3 M, D = 8 A 11 CM (PARA ESCORAMENTO)</t>
  </si>
  <si>
    <t>4408</t>
  </si>
  <si>
    <t>RIPA DE MADEIRA NAO APARELHADA *1,5 X 5* CM, MACARANDUBA, ANGELIM OU EQUIVALENTE DA REGIAO</t>
  </si>
  <si>
    <t>5061</t>
  </si>
  <si>
    <t>PREGO DE ACO POLIDO COM CABECA 18 X 27 (2 1/2 X 10)</t>
  </si>
  <si>
    <t>6189</t>
  </si>
  <si>
    <t>TABUA MADEIRA 2A QUALIDADE 2,5 X 30,0CM (1 X 12") NAO APARELHADA</t>
  </si>
  <si>
    <t>7213</t>
  </si>
  <si>
    <t>TELHA DE FIBROCIMENTO ONDULADA E = 4 MM, DE *2,44  X 0,50* M (SEM AMIANTO)</t>
  </si>
  <si>
    <t>11467</t>
  </si>
  <si>
    <t>CONJUNTO DE FECHADURA DE SOBREPOR EM FERRO PINTADO, SEM MACANETA, COM CHAVE GRANDE (SEM CILINDRO) - TIPO CAIXAO - COMPLETA</t>
  </si>
  <si>
    <t>SERP</t>
  </si>
  <si>
    <t>85334</t>
  </si>
  <si>
    <t>RETIRADA DE ESQUADRIAS METALICAS</t>
  </si>
  <si>
    <t>URBA</t>
  </si>
  <si>
    <t>85184</t>
  </si>
  <si>
    <t>RETIRADA DE GRAMA EM PLACAS</t>
  </si>
  <si>
    <t>SEDI</t>
  </si>
  <si>
    <t>73806/1</t>
  </si>
  <si>
    <t>LIMPEZA DE SUPERFICIES COM JATO DE ALTA PRESSAO DE AR E AGUA</t>
  </si>
  <si>
    <t>746</t>
  </si>
  <si>
    <t>LAVADORA DE ALTA PRESSAO (LAVA-JATO)) PARA AGUA FRIA, DE 1400 A 1900 LIBRAS, VAZAO DE 400 A 700 LITROS / HORA</t>
  </si>
  <si>
    <t>PISO</t>
  </si>
  <si>
    <t>84212</t>
  </si>
  <si>
    <t>PISO EM CONCRETO 20 MPA USINADO, ESPESSURA 7CM E JUNTAS SERRADAS 2X2M, INCLUSO POLIMENTO COM DESEMPENADEIRA ELETRICA</t>
  </si>
  <si>
    <t>1524</t>
  </si>
  <si>
    <t>CONCRETO USINADO BOMBEAVEL, CLASSE DE RESISTENCIA C20, COM BRITA 0 E 1, SLUMP = 100 +/- 20 MM, INCLUI SERVICO DE BOMBEAMENTO (NBR 8953)</t>
  </si>
  <si>
    <t>4035</t>
  </si>
  <si>
    <t>MAQUINA DE CORTAR ASFALTO E CONCRETO COM MOTOR A GASOLINA DE 10 HP, SEM O DISCO (LOCACAO)</t>
  </si>
  <si>
    <t>10764</t>
  </si>
  <si>
    <t>MAQUINA ELETRICA P/ POLIMENTO DE PISO</t>
  </si>
  <si>
    <t>73787/1</t>
  </si>
  <si>
    <t>ALAMBRADO EM TUBOS DE ACO GALVANIZADO, COM COSTURA, DIN 2440, DIAMETRO 2", ALTURA 3M, FIXADOS A CADA 2M EM BLOCOS DE CONCRETO, COM TELA DE ARAME GALVANIZADO REVESTIDO COM PVC, FIO 12 BWG E MALHA 7,5X7,5CM</t>
  </si>
  <si>
    <t>88315</t>
  </si>
  <si>
    <t>SERRALHEIRO COM ENCARGOS COMPLEMENTARES</t>
  </si>
  <si>
    <t>SERRALHEIRO</t>
  </si>
  <si>
    <t>333</t>
  </si>
  <si>
    <t>ARAME GALVANIZADO 14 BWG, D = 2,11 MM (0,026 KG/M)</t>
  </si>
  <si>
    <t>335</t>
  </si>
  <si>
    <t>ARAME GALVANIZADO 10 BWG, 3,40 MM (0,0713 KG/M)</t>
  </si>
  <si>
    <t>TELA DE ARAME GALV REVESTIDO COM PVC.  FIO 2,11 MM (14 BWG), MALHA  5 X 5 CM, H = 2 M</t>
  </si>
  <si>
    <t>7696</t>
  </si>
  <si>
    <t>TUBO ACO GALV C/ COSTURA DIN 2440/NBR 5580 CLASSE MEDIA DN 2" (50MM) E=3,65MM - 5,10KG/M</t>
  </si>
  <si>
    <t>PINT</t>
  </si>
  <si>
    <t>74245/1</t>
  </si>
  <si>
    <t>PINTURA ACRILICA EM PISO CIMENTADO DUAS DEMAOS</t>
  </si>
  <si>
    <t>88310</t>
  </si>
  <si>
    <t>PINTOR COM ENCARGOS COMPLEMENTARES</t>
  </si>
  <si>
    <t>PINTOR</t>
  </si>
  <si>
    <t>7348</t>
  </si>
  <si>
    <t>TINTA ACRILICA PREMIUM PARA  PISO</t>
  </si>
  <si>
    <t>L</t>
  </si>
  <si>
    <t>79467</t>
  </si>
  <si>
    <t>PINTURA COM TINTA A BASE DE BORRACHA CLORADA , DE FAIXAS DE DEMARCACAO, EM QUADRA POLIESPORTIVA, 5 CM DE LARGURA.</t>
  </si>
  <si>
    <t>ML</t>
  </si>
  <si>
    <t>7314</t>
  </si>
  <si>
    <t>TINTA À BASE DE BORRACHA CLORADA - CORES</t>
  </si>
  <si>
    <t>12815</t>
  </si>
  <si>
    <t>FITA CREPE EM ROLOS 25MMX50M</t>
  </si>
  <si>
    <t>MOVT</t>
  </si>
  <si>
    <t>5719</t>
  </si>
  <si>
    <t>REATERRO APILOADO EM CAMADAS 0,20M, UTILIZANDO MATERIAL ARGILO-ARENOSO ADQUIRIDO EM JAZIDA, JÁ CONSIDERANDO UM ACRÉSCIMO DE 25% NO VOLUME DO MATERIAL ADQUIRIDO, NÃO CONSIDERANDO O TRANSPORTE ATÉ O REATERRO</t>
  </si>
  <si>
    <t>6079</t>
  </si>
  <si>
    <t>ARGILA, ARGILA VERMELHA OU ARGILA ARENOSA (RETIRADA NA JAZIDA, SEM TRANSPORTE)</t>
  </si>
  <si>
    <t>73904/1</t>
  </si>
  <si>
    <t>ATERRO APILOADO(MANUAL) EM CAMADAS DE 20 CM COM MATERIAL DE EMPRÉSTIMO.</t>
  </si>
  <si>
    <t>6076</t>
  </si>
  <si>
    <t>SAIBRO PARA ARGAMASSA (COLETADO NO COMERCIO)</t>
  </si>
  <si>
    <t>74115/1</t>
  </si>
  <si>
    <t>EXECUÇÃO DE LASTRO EM CONCRETO (1:2,5:6), PREPARO MANUAL</t>
  </si>
  <si>
    <t>AREIA GROSSA - POSTO JAZIDA/FORNECEDOR (SEM FRETE)</t>
  </si>
  <si>
    <t>4721</t>
  </si>
  <si>
    <t>PEDRA BRITADA N. 1 (9,5 a 19 MM) POSTO PEDREIRA/FORNECEDOR, SEM FRETE</t>
  </si>
  <si>
    <t>73892/2</t>
  </si>
  <si>
    <t>EXECUÇÃO DE PASSEIO (CALÇADA) EM CONCRETO 12 MPA, TRAÇO 1:3:5 (CIMENTO/AREIA/BRITA), PREPARO MECÂNICO, ESPESSURA 7CM, COM JUNTA DE DILATAÇÃO EM MADEIRA, INCLUSO LANÇAMENTO E ADENSAMENTO</t>
  </si>
  <si>
    <t>88831</t>
  </si>
  <si>
    <t>BETONEIRA CAPACIDADE NOMINAL DE 400 L, CAPACIDADE DE MISTURA 310 L, MOTOR ELÉTRICO TRIFÁSICO POTÊNCIA DE 2 HP, SEM CARREGADOR - CHI DIURNO. AF_10/2014</t>
  </si>
  <si>
    <t>CHI</t>
  </si>
  <si>
    <t>AREIA MEDIA - POSTO JAZIDA/FORNECEDOR (RETIRADO NA JAZIDA, SEM TRANSPORTE)</t>
  </si>
  <si>
    <t>4505</t>
  </si>
  <si>
    <t>PECA DE MADEIRA NATIVA/REGIONAL 1 X 7CM NAO APARELHADA (P/FORMA)</t>
  </si>
  <si>
    <t>PEDRA BRITADA N. 1 (9,5 a 19 MM) POSTO PEDREIRA/FORNECEDOR, SEM FRETE.</t>
  </si>
  <si>
    <t>9537</t>
  </si>
  <si>
    <t>LIMPEZA FINAL DA OBRA</t>
  </si>
  <si>
    <t>3</t>
  </si>
  <si>
    <t>ACIDO MURIATICO (SOLUCAO ACIDA)</t>
  </si>
  <si>
    <t>INEL</t>
  </si>
  <si>
    <t>74246/1</t>
  </si>
  <si>
    <t>REFLETOR RETANGULAR FECHADO COM LAMPADA VAPOR METALICO 400 W</t>
  </si>
  <si>
    <t>88247</t>
  </si>
  <si>
    <t>AUXILIAR DE ELETRICISTA COM ENCARGOS COMPLEMENTARES</t>
  </si>
  <si>
    <t>AUXILIAR DE ELETRICISTA</t>
  </si>
  <si>
    <t>88264</t>
  </si>
  <si>
    <t>ELETRICISTA COM ENCARGOS COMPLEMENTARES</t>
  </si>
  <si>
    <t>ELETRICISTA</t>
  </si>
  <si>
    <t>3752</t>
  </si>
  <si>
    <t>LAMPADA VAPOR METALICO TUBULAR 400 W (BASE E40)</t>
  </si>
  <si>
    <t>12273</t>
  </si>
  <si>
    <t>PROJETOR RETANGULAR FECHADO PARA LAMPADA VAPOR DE MERCURIO/SODIO 250 W A 500 W, CABECEIRAS EM ALUMINIO FUNDIDO, CORPO EM ALUMINIO ANODIZADO, PARA LAMPADA E40 FECHAMENTO EM VIDRO TEMPERADO.</t>
  </si>
  <si>
    <t>12318</t>
  </si>
  <si>
    <t>REATOR P/ 1 LAMPADA VAPOR DE MERCURIO 400W USO EXT</t>
  </si>
  <si>
    <t>73769/4</t>
  </si>
  <si>
    <t>POSTE DE ACO CONICO CONTINUO RETO, FLANGEADO, H=9M - FORNECIMENTO E INSTALACAO</t>
  </si>
  <si>
    <t>POSTE CONICO CONTINUO EM ACO GALVANIZADO, RETO, ENGASTADO,  H = 7 M, DIAMETRO INFERIOR = *125* MM</t>
  </si>
  <si>
    <t>73855/1</t>
  </si>
  <si>
    <t>CHUMBADOR DE AÇO PARA FIXAÇÃO DE POSTE DE ACO RETO OU CURVO 7 A 9M COM FLANGE - FORNECIMENTO E INSTALACAO</t>
  </si>
  <si>
    <t>13278</t>
  </si>
  <si>
    <t>!EM PROCESSO DE DESATIVACAO! CHUMBADOR DE ACO * 1" X 500 MM * COM ROSCA E PORCA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</si>
</sst>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1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my"/>
    </font>
    <font>
      <b/>
      <sz val="12"/>
      <name val="Army"/>
    </font>
    <font>
      <b/>
      <sz val="10"/>
      <name val="Arial"/>
      <family val="2"/>
    </font>
    <font>
      <sz val="14"/>
      <name val="Army"/>
    </font>
    <font>
      <u/>
      <sz val="10"/>
      <name val="Arial"/>
      <family val="2"/>
    </font>
    <font>
      <sz val="11"/>
      <color indexed="8"/>
      <name val="Calibri"/>
      <family val="2"/>
    </font>
    <font>
      <sz val="10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8" fillId="0" borderId="0"/>
  </cellStyleXfs>
  <cellXfs count="23">
    <xf numFmtId="0" fontId="0" fillId="0" borderId="0" xfId="0"/>
    <xf numFmtId="0" fontId="0" fillId="0" borderId="0" xfId="0" applyAlignment="1">
      <alignment horizontal="center"/>
    </xf>
    <xf numFmtId="17" fontId="0" fillId="0" borderId="0" xfId="0" applyNumberFormat="1"/>
    <xf numFmtId="0" fontId="2" fillId="0" borderId="0" xfId="0" applyFont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left"/>
    </xf>
    <xf numFmtId="0" fontId="5" fillId="0" borderId="0" xfId="0" applyFont="1"/>
    <xf numFmtId="0" fontId="2" fillId="0" borderId="0" xfId="0" applyFont="1"/>
    <xf numFmtId="0" fontId="6" fillId="0" borderId="0" xfId="0" applyFont="1" applyFill="1" applyBorder="1" applyAlignment="1">
      <alignment horizontal="center"/>
    </xf>
    <xf numFmtId="0" fontId="7" fillId="0" borderId="0" xfId="0" applyFont="1" applyFill="1" applyBorder="1"/>
    <xf numFmtId="44" fontId="7" fillId="0" borderId="0" xfId="1" applyFont="1" applyFill="1" applyBorder="1" applyAlignment="1"/>
    <xf numFmtId="4" fontId="0" fillId="0" borderId="0" xfId="0" applyNumberFormat="1" applyAlignment="1">
      <alignment horizontal="right"/>
    </xf>
    <xf numFmtId="4" fontId="8" fillId="0" borderId="0" xfId="2" applyNumberFormat="1" applyAlignment="1">
      <alignment horizontal="right" wrapText="1"/>
    </xf>
    <xf numFmtId="0" fontId="9" fillId="0" borderId="1" xfId="2" applyFont="1" applyBorder="1" applyAlignment="1">
      <alignment horizontal="center" vertical="center" wrapText="1"/>
    </xf>
    <xf numFmtId="0" fontId="9" fillId="0" borderId="1" xfId="2" applyFont="1" applyBorder="1" applyAlignment="1">
      <alignment horizontal="left" vertical="center" wrapText="1"/>
    </xf>
    <xf numFmtId="4" fontId="9" fillId="0" borderId="1" xfId="2" applyNumberFormat="1" applyFont="1" applyBorder="1" applyAlignment="1">
      <alignment horizontal="right" vertical="center" wrapText="1"/>
    </xf>
    <xf numFmtId="4" fontId="9" fillId="0" borderId="1" xfId="2" applyNumberFormat="1" applyFont="1" applyBorder="1" applyAlignment="1">
      <alignment horizontal="right" wrapText="1"/>
    </xf>
    <xf numFmtId="0" fontId="9" fillId="0" borderId="0" xfId="2" applyFont="1" applyAlignment="1">
      <alignment horizontal="center" wrapText="1"/>
    </xf>
    <xf numFmtId="0" fontId="9" fillId="0" borderId="2" xfId="2" applyFont="1" applyBorder="1" applyAlignment="1">
      <alignment horizontal="center" vertical="center" wrapText="1"/>
    </xf>
    <xf numFmtId="0" fontId="9" fillId="0" borderId="2" xfId="2" applyFont="1" applyBorder="1" applyAlignment="1">
      <alignment horizontal="left" vertical="center" wrapText="1"/>
    </xf>
    <xf numFmtId="4" fontId="9" fillId="0" borderId="2" xfId="2" applyNumberFormat="1" applyFont="1" applyBorder="1" applyAlignment="1">
      <alignment horizontal="right" vertical="center" wrapText="1"/>
    </xf>
    <xf numFmtId="4" fontId="9" fillId="0" borderId="0" xfId="2" applyNumberFormat="1" applyFont="1" applyAlignment="1">
      <alignment horizontal="right" wrapText="1"/>
    </xf>
    <xf numFmtId="4" fontId="2" fillId="0" borderId="0" xfId="0" applyNumberFormat="1" applyFont="1" applyAlignment="1">
      <alignment horizontal="right"/>
    </xf>
  </cellXfs>
  <cellStyles count="3">
    <cellStyle name="Moeda" xfId="1" builtinId="4"/>
    <cellStyle name="Normal" xfId="0" builtinId="0"/>
    <cellStyle name="Normal_Pesquisa no referencial 10 de maio de 2013" xfId="2"/>
  </cellStyles>
  <dxfs count="216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19050</xdr:rowOff>
    </xdr:from>
    <xdr:to>
      <xdr:col>7</xdr:col>
      <xdr:colOff>158114</xdr:colOff>
      <xdr:row>8</xdr:row>
      <xdr:rowOff>15875</xdr:rowOff>
    </xdr:to>
    <xdr:pic>
      <xdr:nvPicPr>
        <xdr:cNvPr id="2" name="Picture 2">
          <a:extLst>
            <a:ext uri="{FF2B5EF4-FFF2-40B4-BE49-F238E27FC236}">
              <a16:creationId xmlns:a16="http://schemas.microsoft.com/office/drawing/2014/main" xmlns="" id="{00000000-0008-0000-02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342900"/>
          <a:ext cx="7006589" cy="113982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189"/>
  <sheetViews>
    <sheetView tabSelected="1" topLeftCell="A202" workbookViewId="0">
      <selection sqref="A1:G189"/>
    </sheetView>
  </sheetViews>
  <sheetFormatPr defaultRowHeight="15"/>
  <cols>
    <col min="1" max="1" width="49.85546875" customWidth="1"/>
    <col min="2" max="2" width="8.5703125" bestFit="1" customWidth="1"/>
    <col min="3" max="3" width="15.7109375" customWidth="1"/>
    <col min="4" max="4" width="6.28515625" bestFit="1" customWidth="1"/>
    <col min="5" max="5" width="7.140625" bestFit="1" customWidth="1"/>
    <col min="6" max="6" width="8.140625" bestFit="1" customWidth="1"/>
    <col min="7" max="7" width="7" bestFit="1" customWidth="1"/>
  </cols>
  <sheetData>
    <row r="2" spans="1:7">
      <c r="A2" s="1"/>
      <c r="B2" s="1"/>
      <c r="C2" s="1"/>
      <c r="D2" s="1"/>
      <c r="E2" s="1"/>
      <c r="F2" s="1"/>
      <c r="G2" s="1"/>
    </row>
    <row r="3" spans="1:7">
      <c r="A3" s="1"/>
      <c r="B3" s="1"/>
      <c r="C3" s="1"/>
      <c r="D3" s="1"/>
      <c r="E3" s="1"/>
      <c r="F3" s="1"/>
      <c r="G3" s="1"/>
    </row>
    <row r="4" spans="1:7">
      <c r="A4" s="1"/>
      <c r="B4" s="1"/>
      <c r="C4" s="1"/>
      <c r="D4" s="1"/>
      <c r="E4" s="1"/>
      <c r="F4" s="1"/>
      <c r="G4" s="1"/>
    </row>
    <row r="5" spans="1:7">
      <c r="A5" s="1"/>
      <c r="B5" s="1"/>
      <c r="C5" s="1"/>
      <c r="D5" s="1"/>
      <c r="E5" s="1"/>
      <c r="F5" s="1"/>
      <c r="G5" s="1"/>
    </row>
    <row r="6" spans="1:7">
      <c r="A6" s="1"/>
      <c r="B6" s="1"/>
      <c r="C6" s="1"/>
      <c r="D6" s="1"/>
      <c r="E6" s="1"/>
      <c r="F6" s="1"/>
      <c r="G6" s="1"/>
    </row>
    <row r="7" spans="1:7">
      <c r="A7" s="1"/>
      <c r="B7" s="1"/>
      <c r="C7" s="1"/>
      <c r="D7" s="1"/>
      <c r="E7" s="1"/>
      <c r="F7" s="1"/>
      <c r="G7" s="1"/>
    </row>
    <row r="8" spans="1:7">
      <c r="A8" s="1"/>
      <c r="B8" s="1"/>
      <c r="C8" s="1"/>
      <c r="D8" s="1"/>
      <c r="E8" s="1"/>
      <c r="F8" s="1"/>
      <c r="G8" s="1"/>
    </row>
    <row r="9" spans="1:7">
      <c r="D9" t="s">
        <v>0</v>
      </c>
      <c r="E9" s="2">
        <v>42522</v>
      </c>
      <c r="F9" s="3" t="s">
        <v>1</v>
      </c>
      <c r="G9" s="1"/>
    </row>
    <row r="10" spans="1:7">
      <c r="A10" s="4" t="s">
        <v>2</v>
      </c>
      <c r="B10" s="4"/>
      <c r="C10" s="4"/>
      <c r="D10" s="4"/>
      <c r="E10" s="4"/>
      <c r="F10" s="4"/>
      <c r="G10" s="4"/>
    </row>
    <row r="11" spans="1:7">
      <c r="A11" s="4"/>
      <c r="B11" s="4"/>
      <c r="C11" s="4"/>
      <c r="D11" s="4"/>
      <c r="E11" s="4"/>
      <c r="F11" s="4"/>
      <c r="G11" s="4"/>
    </row>
    <row r="12" spans="1:7" ht="15.75">
      <c r="A12" s="5" t="s">
        <v>3</v>
      </c>
      <c r="B12" s="5"/>
      <c r="C12" s="5"/>
      <c r="D12" s="5"/>
      <c r="E12" s="5"/>
      <c r="F12" s="5"/>
      <c r="G12" s="5"/>
    </row>
    <row r="13" spans="1:7" ht="18">
      <c r="A13" s="6" t="s">
        <v>4</v>
      </c>
      <c r="B13" s="7"/>
      <c r="C13" s="8"/>
      <c r="D13" s="9"/>
      <c r="E13" s="10"/>
      <c r="F13" s="10"/>
      <c r="G13" s="10"/>
    </row>
    <row r="14" spans="1:7">
      <c r="E14" s="11"/>
      <c r="F14" s="11"/>
      <c r="G14" s="11"/>
    </row>
    <row r="15" spans="1:7" ht="30">
      <c r="A15" t="s">
        <v>5</v>
      </c>
      <c r="B15" t="s">
        <v>6</v>
      </c>
      <c r="C15" t="s">
        <v>7</v>
      </c>
      <c r="E15" s="11"/>
      <c r="F15" s="12" t="s">
        <v>8</v>
      </c>
      <c r="G15" s="12" t="s">
        <v>9</v>
      </c>
    </row>
    <row r="16" spans="1:7" ht="102">
      <c r="A16" s="13" t="s">
        <v>10</v>
      </c>
      <c r="B16" s="13" t="s">
        <v>11</v>
      </c>
      <c r="C16" s="14" t="s">
        <v>12</v>
      </c>
      <c r="D16" s="13" t="s">
        <v>13</v>
      </c>
      <c r="E16" s="15" t="s">
        <v>14</v>
      </c>
      <c r="F16" s="15"/>
      <c r="G16" s="15">
        <f>G17+G27+G30+G33+G34+G35+G36</f>
        <v>319.54648100000003</v>
      </c>
    </row>
    <row r="17" spans="1:7" ht="178.5">
      <c r="A17" s="13" t="s">
        <v>15</v>
      </c>
      <c r="B17" s="13" t="s">
        <v>16</v>
      </c>
      <c r="C17" s="14" t="s">
        <v>17</v>
      </c>
      <c r="D17" s="13" t="s">
        <v>18</v>
      </c>
      <c r="E17" s="15">
        <v>0.01</v>
      </c>
      <c r="F17" s="16">
        <f>G18</f>
        <v>238.55310000000003</v>
      </c>
      <c r="G17" s="16">
        <f>E17*F17</f>
        <v>2.3855310000000003</v>
      </c>
    </row>
    <row r="18" spans="1:7" ht="178.5">
      <c r="A18" s="17" t="s">
        <v>19</v>
      </c>
      <c r="B18" s="18" t="s">
        <v>16</v>
      </c>
      <c r="C18" s="19" t="s">
        <v>17</v>
      </c>
      <c r="D18" s="18" t="s">
        <v>18</v>
      </c>
      <c r="E18" s="20" t="s">
        <v>20</v>
      </c>
      <c r="F18" s="21"/>
      <c r="G18" s="21">
        <f>SUM(G19:G25)</f>
        <v>238.55310000000003</v>
      </c>
    </row>
    <row r="19" spans="1:7" ht="89.25">
      <c r="A19" s="13" t="s">
        <v>15</v>
      </c>
      <c r="B19" s="13" t="s">
        <v>21</v>
      </c>
      <c r="C19" s="14" t="s">
        <v>22</v>
      </c>
      <c r="D19" s="13" t="s">
        <v>23</v>
      </c>
      <c r="E19" s="15">
        <v>6</v>
      </c>
      <c r="F19" s="16">
        <f>F21</f>
        <v>11.905100000000001</v>
      </c>
      <c r="G19" s="16">
        <f>E19*F19</f>
        <v>71.430599999999998</v>
      </c>
    </row>
    <row r="20" spans="1:7" ht="25.5">
      <c r="A20" s="13" t="s">
        <v>15</v>
      </c>
      <c r="B20" s="13">
        <v>6111</v>
      </c>
      <c r="C20" s="14" t="s">
        <v>24</v>
      </c>
      <c r="D20" s="13" t="s">
        <v>23</v>
      </c>
      <c r="E20" s="15">
        <v>1</v>
      </c>
      <c r="F20" s="16">
        <v>7.99</v>
      </c>
      <c r="G20" s="16"/>
    </row>
    <row r="21" spans="1:7" ht="63.75">
      <c r="A21" s="13"/>
      <c r="B21" s="13"/>
      <c r="C21" s="14" t="s">
        <v>25</v>
      </c>
      <c r="D21" s="13" t="s">
        <v>26</v>
      </c>
      <c r="E21" s="15">
        <v>1.49</v>
      </c>
      <c r="F21" s="16">
        <f>F20*1.49</f>
        <v>11.905100000000001</v>
      </c>
      <c r="G21" s="16"/>
    </row>
    <row r="22" spans="1:7" ht="318.75">
      <c r="A22" s="13" t="s">
        <v>15</v>
      </c>
      <c r="B22" s="13" t="s">
        <v>27</v>
      </c>
      <c r="C22" s="14" t="s">
        <v>28</v>
      </c>
      <c r="D22" s="13" t="s">
        <v>29</v>
      </c>
      <c r="E22" s="15">
        <v>0.65</v>
      </c>
      <c r="F22" s="16">
        <v>3.71</v>
      </c>
      <c r="G22" s="16">
        <f>E22*F22</f>
        <v>2.4115000000000002</v>
      </c>
    </row>
    <row r="23" spans="1:7" ht="102">
      <c r="A23" s="13" t="s">
        <v>30</v>
      </c>
      <c r="B23" s="13" t="s">
        <v>31</v>
      </c>
      <c r="C23" s="14" t="s">
        <v>32</v>
      </c>
      <c r="D23" s="13" t="s">
        <v>18</v>
      </c>
      <c r="E23" s="15">
        <v>0.49</v>
      </c>
      <c r="F23" s="16">
        <v>63.8</v>
      </c>
      <c r="G23" s="16">
        <f>E23*F23</f>
        <v>31.261999999999997</v>
      </c>
    </row>
    <row r="24" spans="1:7" ht="89.25">
      <c r="A24" s="13" t="s">
        <v>30</v>
      </c>
      <c r="B24" s="13" t="s">
        <v>33</v>
      </c>
      <c r="C24" s="14" t="s">
        <v>34</v>
      </c>
      <c r="D24" s="13" t="s">
        <v>35</v>
      </c>
      <c r="E24" s="15">
        <v>150</v>
      </c>
      <c r="F24" s="16">
        <v>0.53</v>
      </c>
      <c r="G24" s="16">
        <f t="shared" ref="G24:G36" si="0">E24*F24</f>
        <v>79.5</v>
      </c>
    </row>
    <row r="25" spans="1:7" ht="127.5">
      <c r="A25" s="13" t="s">
        <v>30</v>
      </c>
      <c r="B25" s="13" t="s">
        <v>36</v>
      </c>
      <c r="C25" s="14" t="s">
        <v>37</v>
      </c>
      <c r="D25" s="13" t="s">
        <v>18</v>
      </c>
      <c r="E25" s="15">
        <v>0.98</v>
      </c>
      <c r="F25" s="16">
        <v>55.05</v>
      </c>
      <c r="G25" s="16">
        <f t="shared" si="0"/>
        <v>53.948999999999998</v>
      </c>
    </row>
    <row r="26" spans="1:7">
      <c r="A26" s="13"/>
      <c r="B26" s="13"/>
      <c r="C26" s="14"/>
      <c r="D26" s="13"/>
      <c r="E26" s="15"/>
      <c r="F26" s="21"/>
      <c r="G26" s="21"/>
    </row>
    <row r="27" spans="1:7" ht="114.75">
      <c r="A27" s="13" t="s">
        <v>15</v>
      </c>
      <c r="B27" s="13" t="s">
        <v>38</v>
      </c>
      <c r="C27" s="14" t="s">
        <v>39</v>
      </c>
      <c r="D27" s="13" t="s">
        <v>23</v>
      </c>
      <c r="E27" s="15">
        <v>1</v>
      </c>
      <c r="F27" s="16">
        <f>F29</f>
        <v>16.76925</v>
      </c>
      <c r="G27" s="16">
        <f t="shared" si="0"/>
        <v>16.76925</v>
      </c>
    </row>
    <row r="28" spans="1:7" ht="38.25">
      <c r="A28" s="13" t="s">
        <v>15</v>
      </c>
      <c r="B28" s="13">
        <v>1213</v>
      </c>
      <c r="C28" s="14" t="s">
        <v>40</v>
      </c>
      <c r="D28" s="13" t="s">
        <v>23</v>
      </c>
      <c r="E28" s="15">
        <v>1</v>
      </c>
      <c r="F28" s="16">
        <v>12.85</v>
      </c>
      <c r="G28" s="16"/>
    </row>
    <row r="29" spans="1:7" ht="63.75">
      <c r="A29" s="13"/>
      <c r="B29" s="13"/>
      <c r="C29" s="14" t="s">
        <v>25</v>
      </c>
      <c r="D29" s="13" t="s">
        <v>26</v>
      </c>
      <c r="E29" s="15">
        <v>1.3049999999999999</v>
      </c>
      <c r="F29" s="16">
        <f>F28*1.305</f>
        <v>16.76925</v>
      </c>
      <c r="G29" s="16"/>
    </row>
    <row r="30" spans="1:7" ht="89.25">
      <c r="A30" s="13" t="s">
        <v>15</v>
      </c>
      <c r="B30" s="13" t="s">
        <v>21</v>
      </c>
      <c r="C30" s="14" t="s">
        <v>22</v>
      </c>
      <c r="D30" s="13" t="s">
        <v>23</v>
      </c>
      <c r="E30" s="15">
        <v>2</v>
      </c>
      <c r="F30" s="16">
        <f>F32</f>
        <v>11.905100000000001</v>
      </c>
      <c r="G30" s="16">
        <f t="shared" si="0"/>
        <v>23.810200000000002</v>
      </c>
    </row>
    <row r="31" spans="1:7" ht="25.5">
      <c r="A31" s="13" t="s">
        <v>15</v>
      </c>
      <c r="B31" s="13">
        <v>6111</v>
      </c>
      <c r="C31" s="14" t="s">
        <v>24</v>
      </c>
      <c r="D31" s="13" t="s">
        <v>23</v>
      </c>
      <c r="E31" s="15">
        <v>1</v>
      </c>
      <c r="F31" s="16">
        <v>7.99</v>
      </c>
      <c r="G31" s="16"/>
    </row>
    <row r="32" spans="1:7" ht="63.75">
      <c r="A32" s="13"/>
      <c r="B32" s="13"/>
      <c r="C32" s="14" t="s">
        <v>25</v>
      </c>
      <c r="D32" s="13" t="s">
        <v>26</v>
      </c>
      <c r="E32" s="15">
        <v>1.49</v>
      </c>
      <c r="F32" s="16">
        <f>F31*1.49</f>
        <v>11.905100000000001</v>
      </c>
      <c r="G32" s="16"/>
    </row>
    <row r="33" spans="1:7" ht="191.25">
      <c r="A33" s="13" t="s">
        <v>30</v>
      </c>
      <c r="B33" s="13" t="s">
        <v>41</v>
      </c>
      <c r="C33" s="14" t="s">
        <v>42</v>
      </c>
      <c r="D33" s="13" t="s">
        <v>43</v>
      </c>
      <c r="E33" s="15">
        <v>1</v>
      </c>
      <c r="F33" s="16">
        <v>5.19</v>
      </c>
      <c r="G33" s="16">
        <f t="shared" si="0"/>
        <v>5.19</v>
      </c>
    </row>
    <row r="34" spans="1:7" ht="178.5">
      <c r="A34" s="13" t="s">
        <v>30</v>
      </c>
      <c r="B34" s="13" t="s">
        <v>44</v>
      </c>
      <c r="C34" s="14" t="s">
        <v>45</v>
      </c>
      <c r="D34" s="13" t="s">
        <v>43</v>
      </c>
      <c r="E34" s="15">
        <v>4</v>
      </c>
      <c r="F34" s="16">
        <v>5.1100000000000003</v>
      </c>
      <c r="G34" s="16">
        <f t="shared" si="0"/>
        <v>20.440000000000001</v>
      </c>
    </row>
    <row r="35" spans="1:7" ht="178.5">
      <c r="A35" s="13" t="s">
        <v>30</v>
      </c>
      <c r="B35" s="13" t="s">
        <v>46</v>
      </c>
      <c r="C35" s="14" t="s">
        <v>47</v>
      </c>
      <c r="D35" s="13" t="s">
        <v>13</v>
      </c>
      <c r="E35" s="15">
        <v>1</v>
      </c>
      <c r="F35" s="16">
        <v>250</v>
      </c>
      <c r="G35" s="16">
        <f t="shared" si="0"/>
        <v>250</v>
      </c>
    </row>
    <row r="36" spans="1:7" ht="102">
      <c r="A36" s="13" t="s">
        <v>30</v>
      </c>
      <c r="B36" s="13" t="s">
        <v>48</v>
      </c>
      <c r="C36" s="14" t="s">
        <v>49</v>
      </c>
      <c r="D36" s="13" t="s">
        <v>35</v>
      </c>
      <c r="E36" s="15">
        <v>0.11</v>
      </c>
      <c r="F36" s="16">
        <v>8.65</v>
      </c>
      <c r="G36" s="16">
        <f t="shared" si="0"/>
        <v>0.95150000000000001</v>
      </c>
    </row>
    <row r="37" spans="1:7">
      <c r="A37" s="7"/>
      <c r="B37" s="7"/>
      <c r="C37" s="7"/>
      <c r="D37" s="7"/>
      <c r="E37" s="22"/>
      <c r="F37" s="22"/>
      <c r="G37" s="22"/>
    </row>
    <row r="38" spans="1:7" ht="293.25">
      <c r="A38" s="13" t="s">
        <v>10</v>
      </c>
      <c r="B38" s="13" t="s">
        <v>50</v>
      </c>
      <c r="C38" s="14" t="s">
        <v>51</v>
      </c>
      <c r="D38" s="13" t="s">
        <v>13</v>
      </c>
      <c r="E38" s="15" t="s">
        <v>20</v>
      </c>
      <c r="F38" s="15"/>
      <c r="G38" s="15">
        <f>G39+G43+G47+G49+G52+G53+G54+G55+G56+G57+G58+G59+G60</f>
        <v>421.76439500000004</v>
      </c>
    </row>
    <row r="39" spans="1:7" ht="204">
      <c r="A39" s="13" t="s">
        <v>15</v>
      </c>
      <c r="B39" s="13" t="s">
        <v>52</v>
      </c>
      <c r="C39" s="14" t="s">
        <v>53</v>
      </c>
      <c r="D39" s="13" t="s">
        <v>18</v>
      </c>
      <c r="E39" s="15">
        <v>0.06</v>
      </c>
      <c r="F39" s="16">
        <f>G40</f>
        <v>89.288250000000005</v>
      </c>
      <c r="G39" s="16">
        <f>E39*F39</f>
        <v>5.3572949999999997</v>
      </c>
    </row>
    <row r="40" spans="1:7" ht="89.25">
      <c r="A40" s="13"/>
      <c r="B40" s="13" t="s">
        <v>21</v>
      </c>
      <c r="C40" s="14" t="s">
        <v>22</v>
      </c>
      <c r="D40" s="13" t="s">
        <v>23</v>
      </c>
      <c r="E40" s="15">
        <v>7.5</v>
      </c>
      <c r="F40" s="16">
        <f>F42</f>
        <v>11.905100000000001</v>
      </c>
      <c r="G40" s="16">
        <f t="shared" ref="G40" si="1">E40*F40</f>
        <v>89.288250000000005</v>
      </c>
    </row>
    <row r="41" spans="1:7" ht="25.5">
      <c r="A41" s="13"/>
      <c r="B41" s="13">
        <v>6111</v>
      </c>
      <c r="C41" s="14" t="s">
        <v>24</v>
      </c>
      <c r="D41" s="13" t="s">
        <v>23</v>
      </c>
      <c r="E41" s="15">
        <v>1</v>
      </c>
      <c r="F41" s="16">
        <v>7.99</v>
      </c>
      <c r="G41" s="16"/>
    </row>
    <row r="42" spans="1:7" ht="63.75">
      <c r="A42" s="13"/>
      <c r="B42" s="13"/>
      <c r="C42" s="14" t="s">
        <v>25</v>
      </c>
      <c r="D42" s="13" t="s">
        <v>26</v>
      </c>
      <c r="E42" s="15">
        <v>1.49</v>
      </c>
      <c r="F42" s="16">
        <f>F41*1.49</f>
        <v>11.905100000000001</v>
      </c>
      <c r="G42" s="16"/>
    </row>
    <row r="43" spans="1:7" ht="114.75">
      <c r="A43" s="13" t="s">
        <v>15</v>
      </c>
      <c r="B43" s="13" t="s">
        <v>38</v>
      </c>
      <c r="C43" s="14" t="s">
        <v>39</v>
      </c>
      <c r="D43" s="13" t="s">
        <v>23</v>
      </c>
      <c r="E43" s="15">
        <v>6</v>
      </c>
      <c r="F43" s="16">
        <f>F45</f>
        <v>16.76925</v>
      </c>
      <c r="G43" s="16">
        <f t="shared" ref="G43" si="2">E43*F43</f>
        <v>100.6155</v>
      </c>
    </row>
    <row r="44" spans="1:7" ht="38.25">
      <c r="A44" s="13"/>
      <c r="B44" s="13">
        <v>1213</v>
      </c>
      <c r="C44" s="14" t="s">
        <v>40</v>
      </c>
      <c r="D44" s="13" t="s">
        <v>23</v>
      </c>
      <c r="E44" s="15">
        <v>1</v>
      </c>
      <c r="F44" s="16">
        <v>12.85</v>
      </c>
      <c r="G44" s="16"/>
    </row>
    <row r="45" spans="1:7" ht="63.75">
      <c r="A45" s="13"/>
      <c r="B45" s="13"/>
      <c r="C45" s="14" t="s">
        <v>25</v>
      </c>
      <c r="D45" s="13" t="s">
        <v>26</v>
      </c>
      <c r="E45" s="15">
        <v>1.3049999999999999</v>
      </c>
      <c r="F45" s="16">
        <f>F44*1.305</f>
        <v>16.76925</v>
      </c>
      <c r="G45" s="16"/>
    </row>
    <row r="46" spans="1:7" ht="89.25">
      <c r="A46" s="13" t="s">
        <v>15</v>
      </c>
      <c r="B46" s="13" t="s">
        <v>54</v>
      </c>
      <c r="C46" s="14" t="s">
        <v>55</v>
      </c>
      <c r="D46" s="13" t="s">
        <v>23</v>
      </c>
      <c r="E46" s="15">
        <v>0.8</v>
      </c>
      <c r="F46" s="16">
        <f>F47+F48</f>
        <v>29.619250000000001</v>
      </c>
      <c r="G46" s="16"/>
    </row>
    <row r="47" spans="1:7" ht="25.5">
      <c r="A47" s="13"/>
      <c r="B47" s="13">
        <v>4750</v>
      </c>
      <c r="C47" s="14" t="s">
        <v>56</v>
      </c>
      <c r="D47" s="13" t="s">
        <v>23</v>
      </c>
      <c r="E47" s="15">
        <v>1</v>
      </c>
      <c r="F47" s="16">
        <v>12.85</v>
      </c>
      <c r="G47" s="16">
        <f t="shared" ref="G47" si="3">E47*F47</f>
        <v>12.85</v>
      </c>
    </row>
    <row r="48" spans="1:7" ht="63.75">
      <c r="A48" s="13"/>
      <c r="B48" s="13"/>
      <c r="C48" s="14" t="s">
        <v>25</v>
      </c>
      <c r="D48" s="13" t="s">
        <v>26</v>
      </c>
      <c r="E48" s="15">
        <v>1.3049999999999999</v>
      </c>
      <c r="F48" s="16">
        <f>F47*1.305</f>
        <v>16.76925</v>
      </c>
      <c r="G48" s="16"/>
    </row>
    <row r="49" spans="1:7" ht="89.25">
      <c r="A49" s="13" t="s">
        <v>15</v>
      </c>
      <c r="B49" s="13" t="s">
        <v>21</v>
      </c>
      <c r="C49" s="14" t="s">
        <v>22</v>
      </c>
      <c r="D49" s="13" t="s">
        <v>23</v>
      </c>
      <c r="E49" s="15">
        <v>8</v>
      </c>
      <c r="F49" s="16">
        <f>F51</f>
        <v>11.905100000000001</v>
      </c>
      <c r="G49" s="16">
        <f t="shared" ref="G49" si="4">E49*F49</f>
        <v>95.240800000000007</v>
      </c>
    </row>
    <row r="50" spans="1:7" ht="25.5">
      <c r="A50" s="13"/>
      <c r="B50" s="13">
        <v>6111</v>
      </c>
      <c r="C50" s="14" t="s">
        <v>24</v>
      </c>
      <c r="D50" s="13" t="s">
        <v>23</v>
      </c>
      <c r="E50" s="15">
        <v>1</v>
      </c>
      <c r="F50" s="16">
        <v>7.99</v>
      </c>
      <c r="G50" s="16"/>
    </row>
    <row r="51" spans="1:7" ht="63.75">
      <c r="A51" s="13"/>
      <c r="B51" s="13"/>
      <c r="C51" s="14" t="s">
        <v>25</v>
      </c>
      <c r="D51" s="13" t="s">
        <v>26</v>
      </c>
      <c r="E51" s="15">
        <v>1.49</v>
      </c>
      <c r="F51" s="16">
        <f>F50*1.49</f>
        <v>11.905100000000001</v>
      </c>
      <c r="G51" s="16"/>
    </row>
    <row r="52" spans="1:7" ht="153">
      <c r="A52" s="13" t="s">
        <v>30</v>
      </c>
      <c r="B52" s="13" t="s">
        <v>57</v>
      </c>
      <c r="C52" s="14" t="s">
        <v>58</v>
      </c>
      <c r="D52" s="13" t="s">
        <v>18</v>
      </c>
      <c r="E52" s="15">
        <v>0.02</v>
      </c>
      <c r="F52" s="16">
        <v>62.9</v>
      </c>
      <c r="G52" s="16">
        <f t="shared" ref="G52:G60" si="5">E52*F52</f>
        <v>1.258</v>
      </c>
    </row>
    <row r="53" spans="1:7" ht="89.25">
      <c r="A53" s="13" t="s">
        <v>30</v>
      </c>
      <c r="B53" s="13" t="s">
        <v>33</v>
      </c>
      <c r="C53" s="14" t="s">
        <v>34</v>
      </c>
      <c r="D53" s="13" t="s">
        <v>35</v>
      </c>
      <c r="E53" s="15">
        <v>3.62</v>
      </c>
      <c r="F53" s="16">
        <f>F24</f>
        <v>0.53</v>
      </c>
      <c r="G53" s="16">
        <f t="shared" si="5"/>
        <v>1.9186000000000001</v>
      </c>
    </row>
    <row r="54" spans="1:7" ht="216.75">
      <c r="A54" s="13" t="s">
        <v>30</v>
      </c>
      <c r="B54" s="13" t="s">
        <v>59</v>
      </c>
      <c r="C54" s="14" t="s">
        <v>60</v>
      </c>
      <c r="D54" s="13" t="s">
        <v>61</v>
      </c>
      <c r="E54" s="15">
        <v>0.33</v>
      </c>
      <c r="F54" s="16">
        <v>10.74</v>
      </c>
      <c r="G54" s="16">
        <f t="shared" si="5"/>
        <v>3.5442</v>
      </c>
    </row>
    <row r="55" spans="1:7" ht="216.75">
      <c r="A55" s="13" t="s">
        <v>30</v>
      </c>
      <c r="B55" s="13" t="s">
        <v>62</v>
      </c>
      <c r="C55" s="14" t="s">
        <v>63</v>
      </c>
      <c r="D55" s="13" t="s">
        <v>43</v>
      </c>
      <c r="E55" s="15">
        <v>4.5</v>
      </c>
      <c r="F55" s="16">
        <v>1.22</v>
      </c>
      <c r="G55" s="16">
        <f t="shared" si="5"/>
        <v>5.49</v>
      </c>
    </row>
    <row r="56" spans="1:7" ht="178.5">
      <c r="A56" s="13" t="s">
        <v>30</v>
      </c>
      <c r="B56" s="13" t="s">
        <v>64</v>
      </c>
      <c r="C56" s="14" t="s">
        <v>65</v>
      </c>
      <c r="D56" s="13" t="s">
        <v>43</v>
      </c>
      <c r="E56" s="15">
        <v>5</v>
      </c>
      <c r="F56" s="16">
        <v>2.17</v>
      </c>
      <c r="G56" s="16">
        <f t="shared" si="5"/>
        <v>10.85</v>
      </c>
    </row>
    <row r="57" spans="1:7" ht="102">
      <c r="A57" s="13" t="s">
        <v>30</v>
      </c>
      <c r="B57" s="13" t="s">
        <v>66</v>
      </c>
      <c r="C57" s="14" t="s">
        <v>67</v>
      </c>
      <c r="D57" s="13" t="s">
        <v>35</v>
      </c>
      <c r="E57" s="15">
        <v>0.5</v>
      </c>
      <c r="F57" s="16">
        <v>8.51</v>
      </c>
      <c r="G57" s="16">
        <f t="shared" si="5"/>
        <v>4.2549999999999999</v>
      </c>
    </row>
    <row r="58" spans="1:7" ht="127.5">
      <c r="A58" s="13" t="s">
        <v>30</v>
      </c>
      <c r="B58" s="13" t="s">
        <v>68</v>
      </c>
      <c r="C58" s="14" t="s">
        <v>69</v>
      </c>
      <c r="D58" s="13" t="s">
        <v>43</v>
      </c>
      <c r="E58" s="15">
        <v>8</v>
      </c>
      <c r="F58" s="16">
        <v>20.55</v>
      </c>
      <c r="G58" s="16">
        <f t="shared" si="5"/>
        <v>164.4</v>
      </c>
    </row>
    <row r="59" spans="1:7" ht="153">
      <c r="A59" s="13" t="s">
        <v>30</v>
      </c>
      <c r="B59" s="13" t="s">
        <v>70</v>
      </c>
      <c r="C59" s="14" t="s">
        <v>71</v>
      </c>
      <c r="D59" s="13" t="s">
        <v>13</v>
      </c>
      <c r="E59" s="15">
        <v>1.2</v>
      </c>
      <c r="F59" s="16">
        <v>11.68</v>
      </c>
      <c r="G59" s="16">
        <f t="shared" si="5"/>
        <v>14.016</v>
      </c>
    </row>
    <row r="60" spans="1:7" ht="242.25">
      <c r="A60" s="13" t="s">
        <v>30</v>
      </c>
      <c r="B60" s="13" t="s">
        <v>72</v>
      </c>
      <c r="C60" s="14" t="s">
        <v>73</v>
      </c>
      <c r="D60" s="13" t="s">
        <v>61</v>
      </c>
      <c r="E60" s="15">
        <v>0.11</v>
      </c>
      <c r="F60" s="16">
        <v>17.899999999999999</v>
      </c>
      <c r="G60" s="16">
        <f t="shared" si="5"/>
        <v>1.9689999999999999</v>
      </c>
    </row>
    <row r="61" spans="1:7">
      <c r="A61" s="7"/>
      <c r="B61" s="7"/>
      <c r="C61" s="7"/>
      <c r="D61" s="7"/>
      <c r="E61" s="22"/>
      <c r="F61" s="22"/>
      <c r="G61" s="22"/>
    </row>
    <row r="62" spans="1:7" ht="76.5">
      <c r="A62" s="13" t="s">
        <v>74</v>
      </c>
      <c r="B62" s="13" t="s">
        <v>75</v>
      </c>
      <c r="C62" s="14" t="s">
        <v>76</v>
      </c>
      <c r="D62" s="13" t="s">
        <v>13</v>
      </c>
      <c r="E62" s="15" t="s">
        <v>20</v>
      </c>
      <c r="F62" s="15"/>
      <c r="G62" s="15">
        <f>G63</f>
        <v>11.905100000000001</v>
      </c>
    </row>
    <row r="63" spans="1:7" ht="89.25">
      <c r="A63" s="13" t="s">
        <v>15</v>
      </c>
      <c r="B63" s="13" t="s">
        <v>21</v>
      </c>
      <c r="C63" s="14" t="s">
        <v>22</v>
      </c>
      <c r="D63" s="13" t="s">
        <v>23</v>
      </c>
      <c r="E63" s="15">
        <v>1</v>
      </c>
      <c r="F63" s="16">
        <f>F65</f>
        <v>11.905100000000001</v>
      </c>
      <c r="G63" s="16">
        <f>E63*F63</f>
        <v>11.905100000000001</v>
      </c>
    </row>
    <row r="64" spans="1:7" ht="25.5">
      <c r="A64" s="13"/>
      <c r="B64" s="13">
        <v>6111</v>
      </c>
      <c r="C64" s="14" t="s">
        <v>24</v>
      </c>
      <c r="D64" s="13" t="s">
        <v>23</v>
      </c>
      <c r="E64" s="15">
        <v>1</v>
      </c>
      <c r="F64" s="16">
        <v>7.99</v>
      </c>
      <c r="G64" s="16"/>
    </row>
    <row r="65" spans="1:7" ht="63.75">
      <c r="A65" s="13"/>
      <c r="B65" s="13"/>
      <c r="C65" s="14" t="s">
        <v>25</v>
      </c>
      <c r="D65" s="13" t="s">
        <v>26</v>
      </c>
      <c r="E65" s="15">
        <v>1.49</v>
      </c>
      <c r="F65" s="16">
        <f>F64*1.49</f>
        <v>11.905100000000001</v>
      </c>
      <c r="G65" s="16"/>
    </row>
    <row r="66" spans="1:7">
      <c r="A66" s="7"/>
      <c r="B66" s="7"/>
      <c r="C66" s="7"/>
      <c r="D66" s="7"/>
      <c r="E66" s="22"/>
      <c r="F66" s="22"/>
      <c r="G66" s="22"/>
    </row>
    <row r="67" spans="1:7" ht="63.75">
      <c r="A67" s="13" t="s">
        <v>77</v>
      </c>
      <c r="B67" s="13" t="s">
        <v>78</v>
      </c>
      <c r="C67" s="14" t="s">
        <v>79</v>
      </c>
      <c r="D67" s="13" t="s">
        <v>13</v>
      </c>
      <c r="E67" s="15" t="s">
        <v>20</v>
      </c>
      <c r="F67" s="15"/>
      <c r="G67" s="15">
        <f>G68</f>
        <v>2.9775</v>
      </c>
    </row>
    <row r="68" spans="1:7" ht="89.25">
      <c r="A68" s="13" t="s">
        <v>15</v>
      </c>
      <c r="B68" s="13" t="s">
        <v>21</v>
      </c>
      <c r="C68" s="14" t="s">
        <v>22</v>
      </c>
      <c r="D68" s="13" t="s">
        <v>23</v>
      </c>
      <c r="E68" s="15">
        <v>0.25</v>
      </c>
      <c r="F68" s="16">
        <f>F70</f>
        <v>11.91</v>
      </c>
      <c r="G68" s="16">
        <f>E68*F68</f>
        <v>2.9775</v>
      </c>
    </row>
    <row r="69" spans="1:7" ht="25.5">
      <c r="A69" s="13"/>
      <c r="B69" s="13">
        <v>6111</v>
      </c>
      <c r="C69" s="14" t="s">
        <v>24</v>
      </c>
      <c r="D69" s="13" t="s">
        <v>23</v>
      </c>
      <c r="E69" s="15">
        <v>1</v>
      </c>
      <c r="F69" s="16">
        <v>7.99</v>
      </c>
      <c r="G69" s="16"/>
    </row>
    <row r="70" spans="1:7" ht="63.75">
      <c r="A70" s="13"/>
      <c r="B70" s="13"/>
      <c r="C70" s="14" t="s">
        <v>25</v>
      </c>
      <c r="D70" s="13" t="s">
        <v>26</v>
      </c>
      <c r="E70" s="15">
        <v>1.65</v>
      </c>
      <c r="F70" s="16">
        <f>ROUND(F69*1.49,2)</f>
        <v>11.91</v>
      </c>
      <c r="G70" s="16"/>
    </row>
    <row r="71" spans="1:7">
      <c r="A71" s="13"/>
      <c r="B71" s="13"/>
      <c r="C71" s="14"/>
      <c r="D71" s="13"/>
      <c r="E71" s="15"/>
      <c r="F71" s="21"/>
      <c r="G71" s="21"/>
    </row>
    <row r="72" spans="1:7" ht="127.5">
      <c r="A72" s="13" t="s">
        <v>80</v>
      </c>
      <c r="B72" s="13" t="s">
        <v>81</v>
      </c>
      <c r="C72" s="14" t="s">
        <v>82</v>
      </c>
      <c r="D72" s="13" t="s">
        <v>13</v>
      </c>
      <c r="E72" s="15" t="s">
        <v>20</v>
      </c>
      <c r="F72" s="15"/>
      <c r="G72" s="15">
        <f>G73+G76</f>
        <v>1.2334717500000001</v>
      </c>
    </row>
    <row r="73" spans="1:7" ht="89.25">
      <c r="A73" s="13" t="s">
        <v>15</v>
      </c>
      <c r="B73" s="13" t="s">
        <v>21</v>
      </c>
      <c r="C73" s="14" t="s">
        <v>22</v>
      </c>
      <c r="D73" s="13" t="s">
        <v>23</v>
      </c>
      <c r="E73" s="15">
        <v>0.1</v>
      </c>
      <c r="F73" s="16">
        <f>F75</f>
        <v>11.905100000000001</v>
      </c>
      <c r="G73" s="16">
        <f>E73*F73</f>
        <v>1.1905100000000002</v>
      </c>
    </row>
    <row r="74" spans="1:7" ht="25.5">
      <c r="A74" s="13"/>
      <c r="B74" s="13">
        <v>6111</v>
      </c>
      <c r="C74" s="14" t="s">
        <v>24</v>
      </c>
      <c r="D74" s="13" t="s">
        <v>23</v>
      </c>
      <c r="E74" s="15">
        <v>1</v>
      </c>
      <c r="F74" s="16">
        <v>7.99</v>
      </c>
      <c r="G74" s="16"/>
    </row>
    <row r="75" spans="1:7" ht="63.75">
      <c r="A75" s="13"/>
      <c r="B75" s="13"/>
      <c r="C75" s="14" t="s">
        <v>25</v>
      </c>
      <c r="D75" s="13" t="s">
        <v>26</v>
      </c>
      <c r="E75" s="15">
        <v>1.49</v>
      </c>
      <c r="F75" s="16">
        <f>F74*1.49</f>
        <v>11.905100000000001</v>
      </c>
      <c r="G75" s="16"/>
    </row>
    <row r="76" spans="1:7" ht="216.75">
      <c r="A76" s="13" t="s">
        <v>30</v>
      </c>
      <c r="B76" s="13" t="s">
        <v>83</v>
      </c>
      <c r="C76" s="14" t="s">
        <v>84</v>
      </c>
      <c r="D76" s="13" t="s">
        <v>61</v>
      </c>
      <c r="E76" s="15">
        <v>2.5000000000000001E-5</v>
      </c>
      <c r="F76" s="16">
        <v>1718.47</v>
      </c>
      <c r="G76" s="16">
        <f>F76*E76</f>
        <v>4.296175E-2</v>
      </c>
    </row>
    <row r="77" spans="1:7">
      <c r="A77" s="7"/>
      <c r="B77" s="7"/>
      <c r="C77" s="7"/>
      <c r="D77" s="7"/>
      <c r="E77" s="22"/>
      <c r="F77" s="22"/>
      <c r="G77" s="22"/>
    </row>
    <row r="78" spans="1:7" ht="293.25">
      <c r="A78" s="13" t="s">
        <v>85</v>
      </c>
      <c r="B78" s="13" t="s">
        <v>86</v>
      </c>
      <c r="C78" s="14" t="s">
        <v>87</v>
      </c>
      <c r="D78" s="13" t="s">
        <v>13</v>
      </c>
      <c r="E78" s="15" t="s">
        <v>20</v>
      </c>
      <c r="F78" s="15"/>
      <c r="G78" s="15">
        <f>G79+G82+G85+G86+G87</f>
        <v>42.820939999999993</v>
      </c>
    </row>
    <row r="79" spans="1:7" ht="89.25">
      <c r="A79" s="13" t="s">
        <v>15</v>
      </c>
      <c r="B79" s="13" t="s">
        <v>54</v>
      </c>
      <c r="C79" s="14" t="s">
        <v>55</v>
      </c>
      <c r="D79" s="13" t="s">
        <v>23</v>
      </c>
      <c r="E79" s="15">
        <v>0.5</v>
      </c>
      <c r="F79" s="16">
        <f>F81</f>
        <v>16.76925</v>
      </c>
      <c r="G79" s="16">
        <f>E79*F79</f>
        <v>8.3846249999999998</v>
      </c>
    </row>
    <row r="80" spans="1:7" ht="25.5">
      <c r="A80" s="13"/>
      <c r="B80" s="13">
        <v>4750</v>
      </c>
      <c r="C80" s="14" t="s">
        <v>56</v>
      </c>
      <c r="D80" s="13" t="s">
        <v>23</v>
      </c>
      <c r="E80" s="15">
        <v>1</v>
      </c>
      <c r="F80" s="16">
        <v>12.85</v>
      </c>
      <c r="G80" s="16"/>
    </row>
    <row r="81" spans="1:7" ht="63.75">
      <c r="A81" s="13"/>
      <c r="B81" s="13"/>
      <c r="C81" s="14" t="s">
        <v>25</v>
      </c>
      <c r="D81" s="13" t="s">
        <v>26</v>
      </c>
      <c r="E81" s="15">
        <v>1.3049999999999999</v>
      </c>
      <c r="F81" s="16">
        <f>F80*1.305</f>
        <v>16.76925</v>
      </c>
      <c r="G81" s="16"/>
    </row>
    <row r="82" spans="1:7" ht="89.25">
      <c r="A82" s="13" t="s">
        <v>15</v>
      </c>
      <c r="B82" s="13" t="s">
        <v>21</v>
      </c>
      <c r="C82" s="14" t="s">
        <v>22</v>
      </c>
      <c r="D82" s="13" t="s">
        <v>23</v>
      </c>
      <c r="E82" s="15">
        <v>0.65</v>
      </c>
      <c r="F82" s="16">
        <f>F84</f>
        <v>11.905100000000001</v>
      </c>
      <c r="G82" s="16">
        <f>E82*F82</f>
        <v>7.7383150000000009</v>
      </c>
    </row>
    <row r="83" spans="1:7" ht="25.5">
      <c r="A83" s="13"/>
      <c r="B83" s="13">
        <v>6111</v>
      </c>
      <c r="C83" s="14" t="s">
        <v>24</v>
      </c>
      <c r="D83" s="13" t="s">
        <v>23</v>
      </c>
      <c r="E83" s="15">
        <v>1</v>
      </c>
      <c r="F83" s="16">
        <v>7.99</v>
      </c>
      <c r="G83" s="16"/>
    </row>
    <row r="84" spans="1:7" ht="63.75">
      <c r="A84" s="13"/>
      <c r="B84" s="13"/>
      <c r="C84" s="14" t="s">
        <v>25</v>
      </c>
      <c r="D84" s="13" t="s">
        <v>26</v>
      </c>
      <c r="E84" s="15">
        <v>1.49</v>
      </c>
      <c r="F84" s="16">
        <f>F83*1.49</f>
        <v>11.905100000000001</v>
      </c>
      <c r="G84" s="16"/>
    </row>
    <row r="85" spans="1:7" ht="306">
      <c r="A85" s="13" t="s">
        <v>30</v>
      </c>
      <c r="B85" s="13" t="s">
        <v>88</v>
      </c>
      <c r="C85" s="14" t="s">
        <v>89</v>
      </c>
      <c r="D85" s="13" t="s">
        <v>18</v>
      </c>
      <c r="E85" s="15">
        <v>7.1999999999999995E-2</v>
      </c>
      <c r="F85" s="16">
        <v>325</v>
      </c>
      <c r="G85" s="16">
        <f>E85*F85</f>
        <v>23.4</v>
      </c>
    </row>
    <row r="86" spans="1:7" ht="191.25">
      <c r="A86" s="13" t="s">
        <v>30</v>
      </c>
      <c r="B86" s="13" t="s">
        <v>90</v>
      </c>
      <c r="C86" s="14" t="s">
        <v>91</v>
      </c>
      <c r="D86" s="13" t="s">
        <v>23</v>
      </c>
      <c r="E86" s="15">
        <v>0.5</v>
      </c>
      <c r="F86" s="16">
        <v>3.38</v>
      </c>
      <c r="G86" s="16">
        <f t="shared" ref="G86:G87" si="6">E86*F86</f>
        <v>1.69</v>
      </c>
    </row>
    <row r="87" spans="1:7" ht="89.25">
      <c r="A87" s="13" t="s">
        <v>30</v>
      </c>
      <c r="B87" s="13" t="s">
        <v>92</v>
      </c>
      <c r="C87" s="14" t="s">
        <v>93</v>
      </c>
      <c r="D87" s="13" t="s">
        <v>23</v>
      </c>
      <c r="E87" s="15">
        <v>0.8</v>
      </c>
      <c r="F87" s="16">
        <v>2.0099999999999998</v>
      </c>
      <c r="G87" s="16">
        <f t="shared" si="6"/>
        <v>1.6079999999999999</v>
      </c>
    </row>
    <row r="88" spans="1:7">
      <c r="A88" s="7"/>
      <c r="B88" s="7"/>
      <c r="C88" s="7"/>
      <c r="D88" s="7"/>
      <c r="E88" s="22"/>
      <c r="F88" s="22"/>
      <c r="G88" s="22"/>
    </row>
    <row r="89" spans="1:7" ht="409.5">
      <c r="A89" s="13" t="s">
        <v>77</v>
      </c>
      <c r="B89" s="13" t="s">
        <v>94</v>
      </c>
      <c r="C89" s="14" t="s">
        <v>95</v>
      </c>
      <c r="D89" s="13" t="s">
        <v>13</v>
      </c>
      <c r="E89" s="15" t="s">
        <v>20</v>
      </c>
      <c r="F89" s="15"/>
      <c r="G89" s="15">
        <f>G90+G93+G96+G97+G98+G99</f>
        <v>103.6601</v>
      </c>
    </row>
    <row r="90" spans="1:7" ht="102">
      <c r="A90" s="13" t="s">
        <v>15</v>
      </c>
      <c r="B90" s="13" t="s">
        <v>96</v>
      </c>
      <c r="C90" s="14" t="s">
        <v>97</v>
      </c>
      <c r="D90" s="13" t="s">
        <v>23</v>
      </c>
      <c r="E90" s="15">
        <v>0.5</v>
      </c>
      <c r="F90" s="16">
        <f>F92</f>
        <v>16.038</v>
      </c>
      <c r="G90" s="16">
        <f>E90*F90</f>
        <v>8.0190000000000001</v>
      </c>
    </row>
    <row r="91" spans="1:7" ht="25.5">
      <c r="A91" s="13"/>
      <c r="B91" s="13">
        <v>6110</v>
      </c>
      <c r="C91" s="14" t="s">
        <v>98</v>
      </c>
      <c r="D91" s="13" t="s">
        <v>23</v>
      </c>
      <c r="E91" s="15">
        <v>1</v>
      </c>
      <c r="F91" s="16">
        <v>12.15</v>
      </c>
      <c r="G91" s="16"/>
    </row>
    <row r="92" spans="1:7" ht="63.75">
      <c r="A92" s="13"/>
      <c r="B92" s="13"/>
      <c r="C92" s="14" t="s">
        <v>25</v>
      </c>
      <c r="D92" s="13" t="s">
        <v>26</v>
      </c>
      <c r="E92" s="15">
        <v>1.32</v>
      </c>
      <c r="F92" s="16">
        <f>F91*1.32</f>
        <v>16.038</v>
      </c>
      <c r="G92" s="16"/>
    </row>
    <row r="93" spans="1:7" ht="89.25">
      <c r="A93" s="13" t="s">
        <v>15</v>
      </c>
      <c r="B93" s="13" t="s">
        <v>21</v>
      </c>
      <c r="C93" s="14" t="s">
        <v>22</v>
      </c>
      <c r="D93" s="13" t="s">
        <v>23</v>
      </c>
      <c r="E93" s="15">
        <v>1</v>
      </c>
      <c r="F93" s="16">
        <f>F95</f>
        <v>11.905100000000001</v>
      </c>
      <c r="G93" s="16">
        <f>E93*F93</f>
        <v>11.905100000000001</v>
      </c>
    </row>
    <row r="94" spans="1:7" ht="25.5">
      <c r="A94" s="13"/>
      <c r="B94" s="13">
        <v>6111</v>
      </c>
      <c r="C94" s="14" t="s">
        <v>24</v>
      </c>
      <c r="D94" s="13" t="s">
        <v>23</v>
      </c>
      <c r="E94" s="15">
        <v>1</v>
      </c>
      <c r="F94" s="16">
        <v>7.99</v>
      </c>
      <c r="G94" s="16"/>
    </row>
    <row r="95" spans="1:7" ht="63.75">
      <c r="A95" s="13"/>
      <c r="B95" s="13"/>
      <c r="C95" s="14" t="s">
        <v>25</v>
      </c>
      <c r="D95" s="13" t="s">
        <v>26</v>
      </c>
      <c r="E95" s="15">
        <v>1.49</v>
      </c>
      <c r="F95" s="16">
        <f>F94*1.49</f>
        <v>11.905100000000001</v>
      </c>
      <c r="G95" s="16"/>
    </row>
    <row r="96" spans="1:7" ht="102">
      <c r="A96" s="13" t="s">
        <v>30</v>
      </c>
      <c r="B96" s="13" t="s">
        <v>99</v>
      </c>
      <c r="C96" s="14" t="s">
        <v>100</v>
      </c>
      <c r="D96" s="13" t="s">
        <v>35</v>
      </c>
      <c r="E96" s="15">
        <v>7.0000000000000007E-2</v>
      </c>
      <c r="F96" s="16">
        <v>10.68</v>
      </c>
      <c r="G96" s="16">
        <f>E96*F96</f>
        <v>0.74760000000000004</v>
      </c>
    </row>
    <row r="97" spans="1:7" ht="89.25">
      <c r="A97" s="13" t="s">
        <v>30</v>
      </c>
      <c r="B97" s="13" t="s">
        <v>101</v>
      </c>
      <c r="C97" s="14" t="s">
        <v>102</v>
      </c>
      <c r="D97" s="13" t="s">
        <v>35</v>
      </c>
      <c r="E97" s="15">
        <v>0.15</v>
      </c>
      <c r="F97" s="16">
        <v>9.23</v>
      </c>
      <c r="G97" s="16">
        <f t="shared" ref="G97:G99" si="7">E97*F97</f>
        <v>1.3845000000000001</v>
      </c>
    </row>
    <row r="98" spans="1:7" ht="153">
      <c r="A98" s="13" t="s">
        <v>30</v>
      </c>
      <c r="B98" s="13">
        <v>10937</v>
      </c>
      <c r="C98" s="14" t="s">
        <v>103</v>
      </c>
      <c r="D98" s="13" t="s">
        <v>13</v>
      </c>
      <c r="E98" s="15">
        <v>1.05</v>
      </c>
      <c r="F98" s="16">
        <v>21.35</v>
      </c>
      <c r="G98" s="16">
        <f t="shared" si="7"/>
        <v>22.417500000000004</v>
      </c>
    </row>
    <row r="99" spans="1:7" ht="191.25">
      <c r="A99" s="13" t="s">
        <v>30</v>
      </c>
      <c r="B99" s="13" t="s">
        <v>104</v>
      </c>
      <c r="C99" s="14" t="s">
        <v>105</v>
      </c>
      <c r="D99" s="13" t="s">
        <v>43</v>
      </c>
      <c r="E99" s="15">
        <v>1.68</v>
      </c>
      <c r="F99" s="16">
        <v>35.229999999999997</v>
      </c>
      <c r="G99" s="16">
        <f t="shared" si="7"/>
        <v>59.186399999999992</v>
      </c>
    </row>
    <row r="100" spans="1:7">
      <c r="A100" s="7"/>
      <c r="B100" s="7"/>
      <c r="C100" s="7"/>
      <c r="D100" s="7"/>
      <c r="E100" s="22"/>
      <c r="F100" s="22"/>
      <c r="G100" s="22"/>
    </row>
    <row r="101" spans="1:7" ht="102">
      <c r="A101" s="13" t="s">
        <v>106</v>
      </c>
      <c r="B101" s="13" t="s">
        <v>107</v>
      </c>
      <c r="C101" s="14" t="s">
        <v>108</v>
      </c>
      <c r="D101" s="13" t="s">
        <v>13</v>
      </c>
      <c r="E101" s="15" t="s">
        <v>20</v>
      </c>
      <c r="F101" s="15"/>
      <c r="G101" s="15">
        <f>G102+G105+G108</f>
        <v>10.7206125</v>
      </c>
    </row>
    <row r="102" spans="1:7" ht="89.25">
      <c r="A102" s="13" t="s">
        <v>15</v>
      </c>
      <c r="B102" s="13" t="s">
        <v>109</v>
      </c>
      <c r="C102" s="14" t="s">
        <v>110</v>
      </c>
      <c r="D102" s="13" t="s">
        <v>23</v>
      </c>
      <c r="E102" s="15">
        <v>0.35</v>
      </c>
      <c r="F102" s="16">
        <f>F104</f>
        <v>16.76925</v>
      </c>
      <c r="G102" s="16">
        <f>E102*F102</f>
        <v>5.8692374999999997</v>
      </c>
    </row>
    <row r="103" spans="1:7">
      <c r="A103" s="13"/>
      <c r="B103" s="13">
        <v>4783</v>
      </c>
      <c r="C103" s="14" t="s">
        <v>111</v>
      </c>
      <c r="D103" s="13" t="s">
        <v>23</v>
      </c>
      <c r="E103" s="15">
        <v>1</v>
      </c>
      <c r="F103" s="16">
        <v>12.85</v>
      </c>
      <c r="G103" s="16"/>
    </row>
    <row r="104" spans="1:7" ht="63.75">
      <c r="A104" s="13"/>
      <c r="B104" s="13"/>
      <c r="C104" s="14" t="s">
        <v>25</v>
      </c>
      <c r="D104" s="13" t="s">
        <v>26</v>
      </c>
      <c r="E104" s="15">
        <v>1.3049999999999999</v>
      </c>
      <c r="F104" s="16">
        <f>F103*1.305</f>
        <v>16.76925</v>
      </c>
      <c r="G104" s="16"/>
    </row>
    <row r="105" spans="1:7" ht="89.25">
      <c r="A105" s="13" t="s">
        <v>15</v>
      </c>
      <c r="B105" s="13" t="s">
        <v>21</v>
      </c>
      <c r="C105" s="14" t="s">
        <v>22</v>
      </c>
      <c r="D105" s="13" t="s">
        <v>23</v>
      </c>
      <c r="E105" s="15">
        <v>0.25</v>
      </c>
      <c r="F105" s="16">
        <f>F107</f>
        <v>11.905100000000001</v>
      </c>
      <c r="G105" s="16">
        <f>E105*F105</f>
        <v>2.9762750000000002</v>
      </c>
    </row>
    <row r="106" spans="1:7" ht="25.5">
      <c r="A106" s="13"/>
      <c r="B106" s="13">
        <v>6111</v>
      </c>
      <c r="C106" s="14" t="s">
        <v>24</v>
      </c>
      <c r="D106" s="13" t="s">
        <v>23</v>
      </c>
      <c r="E106" s="15">
        <v>1</v>
      </c>
      <c r="F106" s="16">
        <v>7.99</v>
      </c>
      <c r="G106" s="16"/>
    </row>
    <row r="107" spans="1:7" ht="63.75">
      <c r="A107" s="13"/>
      <c r="B107" s="13"/>
      <c r="C107" s="14" t="s">
        <v>25</v>
      </c>
      <c r="D107" s="13" t="s">
        <v>26</v>
      </c>
      <c r="E107" s="15">
        <v>1.49</v>
      </c>
      <c r="F107" s="16">
        <f>F106*1.49</f>
        <v>11.905100000000001</v>
      </c>
      <c r="G107" s="16"/>
    </row>
    <row r="108" spans="1:7" ht="76.5">
      <c r="A108" s="13" t="s">
        <v>30</v>
      </c>
      <c r="B108" s="13" t="s">
        <v>112</v>
      </c>
      <c r="C108" s="14" t="s">
        <v>113</v>
      </c>
      <c r="D108" s="13" t="s">
        <v>114</v>
      </c>
      <c r="E108" s="15">
        <v>0.17</v>
      </c>
      <c r="F108" s="16">
        <v>11.03</v>
      </c>
      <c r="G108" s="16">
        <f>E108*F108</f>
        <v>1.8751</v>
      </c>
    </row>
    <row r="109" spans="1:7">
      <c r="A109" s="7"/>
      <c r="B109" s="7"/>
      <c r="C109" s="7"/>
      <c r="D109" s="7"/>
      <c r="E109" s="22"/>
      <c r="F109" s="22"/>
      <c r="G109" s="22"/>
    </row>
    <row r="110" spans="1:7" ht="242.25">
      <c r="A110" s="13" t="s">
        <v>106</v>
      </c>
      <c r="B110" s="13" t="s">
        <v>115</v>
      </c>
      <c r="C110" s="14" t="s">
        <v>116</v>
      </c>
      <c r="D110" s="13" t="s">
        <v>117</v>
      </c>
      <c r="E110" s="15" t="s">
        <v>20</v>
      </c>
      <c r="F110" s="15"/>
      <c r="G110" s="15">
        <f>G111+G114+G117+G118</f>
        <v>10.387875000000001</v>
      </c>
    </row>
    <row r="111" spans="1:7" ht="89.25">
      <c r="A111" s="13" t="s">
        <v>15</v>
      </c>
      <c r="B111" s="13" t="s">
        <v>109</v>
      </c>
      <c r="C111" s="14" t="s">
        <v>110</v>
      </c>
      <c r="D111" s="13" t="s">
        <v>23</v>
      </c>
      <c r="E111" s="15">
        <v>0.1</v>
      </c>
      <c r="F111" s="16">
        <f>F113</f>
        <v>16.76925</v>
      </c>
      <c r="G111" s="16">
        <f>E111*F111</f>
        <v>1.676925</v>
      </c>
    </row>
    <row r="112" spans="1:7">
      <c r="A112" s="13"/>
      <c r="B112" s="13">
        <v>4783</v>
      </c>
      <c r="C112" s="14" t="s">
        <v>111</v>
      </c>
      <c r="D112" s="13" t="s">
        <v>23</v>
      </c>
      <c r="E112" s="15">
        <v>1</v>
      </c>
      <c r="F112" s="16">
        <v>12.85</v>
      </c>
      <c r="G112" s="16"/>
    </row>
    <row r="113" spans="1:7" ht="63.75">
      <c r="A113" s="13"/>
      <c r="B113" s="13"/>
      <c r="C113" s="14" t="s">
        <v>25</v>
      </c>
      <c r="D113" s="13" t="s">
        <v>26</v>
      </c>
      <c r="E113" s="15">
        <v>1.3049999999999999</v>
      </c>
      <c r="F113" s="16">
        <f>F112*1.305</f>
        <v>16.76925</v>
      </c>
      <c r="G113" s="16"/>
    </row>
    <row r="114" spans="1:7" ht="89.25">
      <c r="A114" s="13" t="s">
        <v>15</v>
      </c>
      <c r="B114" s="13" t="s">
        <v>21</v>
      </c>
      <c r="C114" s="14" t="s">
        <v>22</v>
      </c>
      <c r="D114" s="13" t="s">
        <v>23</v>
      </c>
      <c r="E114" s="15">
        <v>0.5</v>
      </c>
      <c r="F114" s="16">
        <f>F116</f>
        <v>11.905100000000001</v>
      </c>
      <c r="G114" s="16">
        <f>E114*F114</f>
        <v>5.9525500000000005</v>
      </c>
    </row>
    <row r="115" spans="1:7" ht="25.5">
      <c r="A115" s="13"/>
      <c r="B115" s="13">
        <v>6111</v>
      </c>
      <c r="C115" s="14" t="s">
        <v>24</v>
      </c>
      <c r="D115" s="13" t="s">
        <v>23</v>
      </c>
      <c r="E115" s="15">
        <v>1</v>
      </c>
      <c r="F115" s="16">
        <v>7.99</v>
      </c>
      <c r="G115" s="16"/>
    </row>
    <row r="116" spans="1:7" ht="63.75">
      <c r="A116" s="13"/>
      <c r="B116" s="13"/>
      <c r="C116" s="14" t="s">
        <v>25</v>
      </c>
      <c r="D116" s="13" t="s">
        <v>26</v>
      </c>
      <c r="E116" s="15">
        <v>1.49</v>
      </c>
      <c r="F116" s="16">
        <f>F115*1.49</f>
        <v>11.905100000000001</v>
      </c>
      <c r="G116" s="16"/>
    </row>
    <row r="117" spans="1:7" ht="102">
      <c r="A117" s="13" t="s">
        <v>30</v>
      </c>
      <c r="B117" s="13" t="s">
        <v>118</v>
      </c>
      <c r="C117" s="14" t="s">
        <v>119</v>
      </c>
      <c r="D117" s="13" t="s">
        <v>114</v>
      </c>
      <c r="E117" s="15">
        <v>0.03</v>
      </c>
      <c r="F117" s="16">
        <v>86.56</v>
      </c>
      <c r="G117" s="16">
        <f>E117*F117</f>
        <v>2.5968</v>
      </c>
    </row>
    <row r="118" spans="1:7" ht="76.5">
      <c r="A118" s="13" t="s">
        <v>30</v>
      </c>
      <c r="B118" s="13" t="s">
        <v>120</v>
      </c>
      <c r="C118" s="14" t="s">
        <v>121</v>
      </c>
      <c r="D118" s="13" t="s">
        <v>61</v>
      </c>
      <c r="E118" s="15">
        <v>0.02</v>
      </c>
      <c r="F118" s="16">
        <v>8.08</v>
      </c>
      <c r="G118" s="16">
        <f>E118*F118</f>
        <v>0.16159999999999999</v>
      </c>
    </row>
    <row r="119" spans="1:7">
      <c r="A119" s="7"/>
      <c r="B119" s="7"/>
      <c r="C119" s="7"/>
      <c r="D119" s="7"/>
      <c r="E119" s="22"/>
      <c r="F119" s="22"/>
      <c r="G119" s="22"/>
    </row>
    <row r="120" spans="1:7" ht="409.5">
      <c r="A120" s="13" t="s">
        <v>122</v>
      </c>
      <c r="B120" s="13" t="s">
        <v>123</v>
      </c>
      <c r="C120" s="14" t="s">
        <v>124</v>
      </c>
      <c r="D120" s="13" t="s">
        <v>18</v>
      </c>
      <c r="E120" s="15" t="s">
        <v>20</v>
      </c>
      <c r="F120" s="15"/>
      <c r="G120" s="15">
        <f>G121+G124</f>
        <v>46.652799999999999</v>
      </c>
    </row>
    <row r="121" spans="1:7" ht="89.25">
      <c r="A121" s="13" t="s">
        <v>15</v>
      </c>
      <c r="B121" s="13" t="s">
        <v>21</v>
      </c>
      <c r="C121" s="14" t="s">
        <v>22</v>
      </c>
      <c r="D121" s="13" t="s">
        <v>23</v>
      </c>
      <c r="E121" s="15">
        <v>3</v>
      </c>
      <c r="F121" s="16">
        <f>F123</f>
        <v>11.905100000000001</v>
      </c>
      <c r="G121" s="16">
        <f>E121*F121</f>
        <v>35.715299999999999</v>
      </c>
    </row>
    <row r="122" spans="1:7" ht="25.5">
      <c r="A122" s="13"/>
      <c r="B122" s="13">
        <v>6111</v>
      </c>
      <c r="C122" s="14" t="s">
        <v>24</v>
      </c>
      <c r="D122" s="13" t="s">
        <v>23</v>
      </c>
      <c r="E122" s="15">
        <v>1</v>
      </c>
      <c r="F122" s="16">
        <v>7.99</v>
      </c>
      <c r="G122" s="16"/>
    </row>
    <row r="123" spans="1:7" ht="63.75">
      <c r="A123" s="13"/>
      <c r="B123" s="13"/>
      <c r="C123" s="14" t="s">
        <v>25</v>
      </c>
      <c r="D123" s="13" t="s">
        <v>26</v>
      </c>
      <c r="E123" s="15">
        <v>1.49</v>
      </c>
      <c r="F123" s="16">
        <f>F122*1.49</f>
        <v>11.905100000000001</v>
      </c>
      <c r="G123" s="16"/>
    </row>
    <row r="124" spans="1:7" ht="165.75">
      <c r="A124" s="13" t="s">
        <v>30</v>
      </c>
      <c r="B124" s="13" t="s">
        <v>125</v>
      </c>
      <c r="C124" s="14" t="s">
        <v>126</v>
      </c>
      <c r="D124" s="13" t="s">
        <v>18</v>
      </c>
      <c r="E124" s="15">
        <v>1.25</v>
      </c>
      <c r="F124" s="16">
        <v>8.75</v>
      </c>
      <c r="G124" s="16">
        <f>E124*F124</f>
        <v>10.9375</v>
      </c>
    </row>
    <row r="125" spans="1:7">
      <c r="A125" s="7"/>
      <c r="B125" s="7"/>
      <c r="C125" s="7"/>
      <c r="D125" s="7"/>
      <c r="E125" s="22"/>
      <c r="F125" s="22"/>
      <c r="G125" s="22"/>
    </row>
    <row r="126" spans="1:7" ht="140.25">
      <c r="A126" s="13" t="s">
        <v>122</v>
      </c>
      <c r="B126" s="13" t="s">
        <v>127</v>
      </c>
      <c r="C126" s="14" t="s">
        <v>128</v>
      </c>
      <c r="D126" s="13" t="s">
        <v>18</v>
      </c>
      <c r="E126" s="15" t="s">
        <v>20</v>
      </c>
      <c r="F126" s="15"/>
      <c r="G126" s="15">
        <f>G127+G130</f>
        <v>90.715300000000013</v>
      </c>
    </row>
    <row r="127" spans="1:7" ht="89.25">
      <c r="A127" s="13" t="s">
        <v>15</v>
      </c>
      <c r="B127" s="13" t="s">
        <v>21</v>
      </c>
      <c r="C127" s="14" t="s">
        <v>22</v>
      </c>
      <c r="D127" s="13" t="s">
        <v>23</v>
      </c>
      <c r="E127" s="15">
        <v>3</v>
      </c>
      <c r="F127" s="16">
        <f>F129</f>
        <v>11.905100000000001</v>
      </c>
      <c r="G127" s="16">
        <f>E127*F127</f>
        <v>35.715299999999999</v>
      </c>
    </row>
    <row r="128" spans="1:7" ht="25.5">
      <c r="A128" s="13"/>
      <c r="B128" s="13">
        <v>6111</v>
      </c>
      <c r="C128" s="14" t="s">
        <v>24</v>
      </c>
      <c r="D128" s="13" t="s">
        <v>23</v>
      </c>
      <c r="E128" s="15">
        <v>1</v>
      </c>
      <c r="F128" s="16">
        <v>7.99</v>
      </c>
      <c r="G128" s="16"/>
    </row>
    <row r="129" spans="1:7" ht="63.75">
      <c r="A129" s="13"/>
      <c r="B129" s="13"/>
      <c r="C129" s="14" t="s">
        <v>25</v>
      </c>
      <c r="D129" s="13" t="s">
        <v>26</v>
      </c>
      <c r="E129" s="15">
        <v>1.49</v>
      </c>
      <c r="F129" s="16">
        <f>F128*1.49</f>
        <v>11.905100000000001</v>
      </c>
      <c r="G129" s="16"/>
    </row>
    <row r="130" spans="1:7" ht="102">
      <c r="A130" s="13" t="s">
        <v>30</v>
      </c>
      <c r="B130" s="13" t="s">
        <v>129</v>
      </c>
      <c r="C130" s="14" t="s">
        <v>130</v>
      </c>
      <c r="D130" s="13" t="s">
        <v>18</v>
      </c>
      <c r="E130" s="15">
        <v>1.1000000000000001</v>
      </c>
      <c r="F130" s="16">
        <v>50</v>
      </c>
      <c r="G130" s="16">
        <f>E130*F130</f>
        <v>55.000000000000007</v>
      </c>
    </row>
    <row r="131" spans="1:7">
      <c r="A131" s="7"/>
      <c r="B131" s="7"/>
      <c r="C131" s="7"/>
      <c r="D131" s="7"/>
      <c r="E131" s="22"/>
      <c r="F131" s="22"/>
      <c r="G131" s="22"/>
    </row>
    <row r="132" spans="1:7" ht="127.5">
      <c r="A132" s="13" t="s">
        <v>19</v>
      </c>
      <c r="B132" s="13" t="s">
        <v>131</v>
      </c>
      <c r="C132" s="14" t="s">
        <v>132</v>
      </c>
      <c r="D132" s="13" t="s">
        <v>18</v>
      </c>
      <c r="E132" s="15" t="s">
        <v>20</v>
      </c>
      <c r="F132" s="15"/>
      <c r="G132" s="15">
        <f>SUM(G133:G142)</f>
        <v>335.43850000000003</v>
      </c>
    </row>
    <row r="133" spans="1:7" ht="89.25">
      <c r="A133" s="13" t="s">
        <v>15</v>
      </c>
      <c r="B133" s="13" t="s">
        <v>54</v>
      </c>
      <c r="C133" s="14" t="s">
        <v>55</v>
      </c>
      <c r="D133" s="13" t="s">
        <v>23</v>
      </c>
      <c r="E133" s="15">
        <v>2</v>
      </c>
      <c r="F133" s="16">
        <f>F135</f>
        <v>16.76925</v>
      </c>
      <c r="G133" s="16">
        <f>E133*F133</f>
        <v>33.538499999999999</v>
      </c>
    </row>
    <row r="134" spans="1:7" ht="25.5">
      <c r="A134" s="13"/>
      <c r="B134" s="13">
        <v>4750</v>
      </c>
      <c r="C134" s="14" t="s">
        <v>56</v>
      </c>
      <c r="D134" s="13" t="s">
        <v>23</v>
      </c>
      <c r="E134" s="15">
        <v>1</v>
      </c>
      <c r="F134" s="16">
        <v>12.85</v>
      </c>
      <c r="G134" s="16"/>
    </row>
    <row r="135" spans="1:7" ht="63.75">
      <c r="A135" s="13"/>
      <c r="B135" s="13"/>
      <c r="C135" s="14" t="s">
        <v>25</v>
      </c>
      <c r="D135" s="13" t="s">
        <v>26</v>
      </c>
      <c r="E135" s="15">
        <v>1.3049999999999999</v>
      </c>
      <c r="F135" s="16">
        <f>F134*1.305</f>
        <v>16.76925</v>
      </c>
      <c r="G135" s="16"/>
    </row>
    <row r="136" spans="1:7" ht="89.25">
      <c r="A136" s="13" t="s">
        <v>15</v>
      </c>
      <c r="B136" s="13" t="s">
        <v>21</v>
      </c>
      <c r="C136" s="14" t="s">
        <v>22</v>
      </c>
      <c r="D136" s="13" t="s">
        <v>23</v>
      </c>
      <c r="E136" s="15">
        <v>10</v>
      </c>
      <c r="F136" s="16">
        <f>F138</f>
        <v>11.905100000000001</v>
      </c>
      <c r="G136" s="16">
        <f>E136*F136</f>
        <v>119.05100000000002</v>
      </c>
    </row>
    <row r="137" spans="1:7" ht="25.5">
      <c r="A137" s="13"/>
      <c r="B137" s="13">
        <v>6111</v>
      </c>
      <c r="C137" s="14" t="s">
        <v>24</v>
      </c>
      <c r="D137" s="13" t="s">
        <v>23</v>
      </c>
      <c r="E137" s="15">
        <v>1</v>
      </c>
      <c r="F137" s="16">
        <v>7.99</v>
      </c>
      <c r="G137" s="16"/>
    </row>
    <row r="138" spans="1:7" ht="63.75">
      <c r="A138" s="13"/>
      <c r="B138" s="13"/>
      <c r="C138" s="14" t="s">
        <v>25</v>
      </c>
      <c r="D138" s="13" t="s">
        <v>26</v>
      </c>
      <c r="E138" s="15">
        <v>1.49</v>
      </c>
      <c r="F138" s="16">
        <f>F137*1.49</f>
        <v>11.905100000000001</v>
      </c>
      <c r="G138" s="16"/>
    </row>
    <row r="139" spans="1:7" ht="102">
      <c r="A139" s="13" t="s">
        <v>30</v>
      </c>
      <c r="B139" s="13" t="s">
        <v>57</v>
      </c>
      <c r="C139" s="14" t="s">
        <v>133</v>
      </c>
      <c r="D139" s="13" t="s">
        <v>18</v>
      </c>
      <c r="E139" s="15">
        <v>0.42699999999999999</v>
      </c>
      <c r="F139" s="16">
        <v>62.9</v>
      </c>
      <c r="G139" s="16">
        <f>E139*F139</f>
        <v>26.8583</v>
      </c>
    </row>
    <row r="140" spans="1:7" ht="89.25">
      <c r="A140" s="13" t="s">
        <v>30</v>
      </c>
      <c r="B140" s="13" t="s">
        <v>33</v>
      </c>
      <c r="C140" s="14" t="s">
        <v>34</v>
      </c>
      <c r="D140" s="13" t="s">
        <v>35</v>
      </c>
      <c r="E140" s="15">
        <v>189</v>
      </c>
      <c r="F140" s="16">
        <f>F24</f>
        <v>0.53</v>
      </c>
      <c r="G140" s="16">
        <f t="shared" ref="G140:G142" si="8">E140*F140</f>
        <v>100.17</v>
      </c>
    </row>
    <row r="141" spans="1:7" ht="127.5">
      <c r="A141" s="13" t="s">
        <v>30</v>
      </c>
      <c r="B141" s="13" t="s">
        <v>36</v>
      </c>
      <c r="C141" s="14" t="s">
        <v>37</v>
      </c>
      <c r="D141" s="13" t="s">
        <v>18</v>
      </c>
      <c r="E141" s="15">
        <v>0.50700000000000001</v>
      </c>
      <c r="F141" s="16">
        <v>55.05</v>
      </c>
      <c r="G141" s="16">
        <f t="shared" si="8"/>
        <v>27.910349999999998</v>
      </c>
    </row>
    <row r="142" spans="1:7" ht="127.5">
      <c r="A142" s="13" t="s">
        <v>30</v>
      </c>
      <c r="B142" s="13" t="s">
        <v>134</v>
      </c>
      <c r="C142" s="14" t="s">
        <v>135</v>
      </c>
      <c r="D142" s="13" t="s">
        <v>18</v>
      </c>
      <c r="E142" s="15">
        <v>0.50700000000000001</v>
      </c>
      <c r="F142" s="16">
        <v>55.05</v>
      </c>
      <c r="G142" s="16">
        <f t="shared" si="8"/>
        <v>27.910349999999998</v>
      </c>
    </row>
    <row r="143" spans="1:7">
      <c r="A143" s="7"/>
      <c r="B143" s="7"/>
      <c r="C143" s="7"/>
      <c r="D143" s="7"/>
      <c r="E143" s="22"/>
      <c r="F143" s="22"/>
      <c r="G143" s="22"/>
    </row>
    <row r="144" spans="1:7" ht="409.5">
      <c r="A144" s="13" t="s">
        <v>85</v>
      </c>
      <c r="B144" s="13" t="s">
        <v>136</v>
      </c>
      <c r="C144" s="14" t="s">
        <v>137</v>
      </c>
      <c r="D144" s="13" t="s">
        <v>13</v>
      </c>
      <c r="E144" s="15" t="s">
        <v>20</v>
      </c>
      <c r="F144" s="15"/>
      <c r="G144" s="15">
        <f>SUM(G145:G160)</f>
        <v>32.727201000000001</v>
      </c>
    </row>
    <row r="145" spans="1:7" ht="114.75">
      <c r="A145" s="13" t="s">
        <v>15</v>
      </c>
      <c r="B145" s="13" t="s">
        <v>38</v>
      </c>
      <c r="C145" s="14" t="s">
        <v>39</v>
      </c>
      <c r="D145" s="13" t="s">
        <v>23</v>
      </c>
      <c r="E145" s="15">
        <v>0.1</v>
      </c>
      <c r="F145" s="16">
        <f>F147</f>
        <v>16.76925</v>
      </c>
      <c r="G145" s="16">
        <f>E145*F145</f>
        <v>1.676925</v>
      </c>
    </row>
    <row r="146" spans="1:7" ht="38.25">
      <c r="A146" s="13"/>
      <c r="B146" s="13">
        <v>1213</v>
      </c>
      <c r="C146" s="14" t="s">
        <v>40</v>
      </c>
      <c r="D146" s="13" t="s">
        <v>23</v>
      </c>
      <c r="E146" s="15">
        <v>1</v>
      </c>
      <c r="F146" s="16">
        <v>12.85</v>
      </c>
      <c r="G146" s="16"/>
    </row>
    <row r="147" spans="1:7" ht="63.75">
      <c r="A147" s="13"/>
      <c r="B147" s="13"/>
      <c r="C147" s="14" t="s">
        <v>25</v>
      </c>
      <c r="D147" s="13" t="s">
        <v>26</v>
      </c>
      <c r="E147" s="15">
        <v>1.3049999999999999</v>
      </c>
      <c r="F147" s="16">
        <f>F146*1.305</f>
        <v>16.76925</v>
      </c>
      <c r="G147" s="16"/>
    </row>
    <row r="148" spans="1:7" ht="89.25">
      <c r="A148" s="13" t="s">
        <v>15</v>
      </c>
      <c r="B148" s="13" t="s">
        <v>54</v>
      </c>
      <c r="C148" s="14" t="s">
        <v>55</v>
      </c>
      <c r="D148" s="13" t="s">
        <v>23</v>
      </c>
      <c r="E148" s="15">
        <v>0.2</v>
      </c>
      <c r="F148" s="16">
        <f>F150</f>
        <v>16.76925</v>
      </c>
      <c r="G148" s="16">
        <f>E148*F148</f>
        <v>3.35385</v>
      </c>
    </row>
    <row r="149" spans="1:7" ht="25.5">
      <c r="A149" s="13"/>
      <c r="B149" s="13">
        <v>4750</v>
      </c>
      <c r="C149" s="14" t="s">
        <v>56</v>
      </c>
      <c r="D149" s="13" t="s">
        <v>23</v>
      </c>
      <c r="E149" s="15">
        <v>1</v>
      </c>
      <c r="F149" s="16">
        <v>12.85</v>
      </c>
      <c r="G149" s="16"/>
    </row>
    <row r="150" spans="1:7" ht="63.75">
      <c r="A150" s="13"/>
      <c r="B150" s="13"/>
      <c r="C150" s="14" t="s">
        <v>25</v>
      </c>
      <c r="D150" s="13" t="s">
        <v>26</v>
      </c>
      <c r="E150" s="15">
        <v>1.3049999999999999</v>
      </c>
      <c r="F150" s="16">
        <f>F149*1.305</f>
        <v>16.76925</v>
      </c>
      <c r="G150" s="16"/>
    </row>
    <row r="151" spans="1:7" ht="89.25">
      <c r="A151" s="13" t="s">
        <v>15</v>
      </c>
      <c r="B151" s="13" t="s">
        <v>21</v>
      </c>
      <c r="C151" s="14" t="s">
        <v>22</v>
      </c>
      <c r="D151" s="13" t="s">
        <v>23</v>
      </c>
      <c r="E151" s="15">
        <v>0.76</v>
      </c>
      <c r="F151" s="16">
        <f>F153</f>
        <v>11.905100000000001</v>
      </c>
      <c r="G151" s="16">
        <f>E151*F151</f>
        <v>9.0478760000000005</v>
      </c>
    </row>
    <row r="152" spans="1:7" ht="25.5">
      <c r="A152" s="13"/>
      <c r="B152" s="13">
        <v>6111</v>
      </c>
      <c r="C152" s="14" t="s">
        <v>24</v>
      </c>
      <c r="D152" s="13" t="s">
        <v>23</v>
      </c>
      <c r="E152" s="15">
        <v>1</v>
      </c>
      <c r="F152" s="16">
        <v>7.99</v>
      </c>
      <c r="G152" s="16"/>
    </row>
    <row r="153" spans="1:7" ht="63.75">
      <c r="A153" s="13"/>
      <c r="B153" s="13"/>
      <c r="C153" s="14" t="s">
        <v>25</v>
      </c>
      <c r="D153" s="13" t="s">
        <v>26</v>
      </c>
      <c r="E153" s="15">
        <v>1.49</v>
      </c>
      <c r="F153" s="16">
        <f>F152*1.49</f>
        <v>11.905100000000001</v>
      </c>
      <c r="G153" s="16"/>
    </row>
    <row r="154" spans="1:7" ht="318.75">
      <c r="A154" s="13" t="s">
        <v>15</v>
      </c>
      <c r="B154" s="13" t="s">
        <v>27</v>
      </c>
      <c r="C154" s="14" t="s">
        <v>28</v>
      </c>
      <c r="D154" s="13" t="s">
        <v>29</v>
      </c>
      <c r="E154" s="15">
        <v>0.05</v>
      </c>
      <c r="F154" s="16">
        <f>F22</f>
        <v>3.71</v>
      </c>
      <c r="G154" s="16">
        <f>E154*F154</f>
        <v>0.1855</v>
      </c>
    </row>
    <row r="155" spans="1:7" ht="318.75">
      <c r="A155" s="13" t="s">
        <v>15</v>
      </c>
      <c r="B155" s="13" t="s">
        <v>138</v>
      </c>
      <c r="C155" s="14" t="s">
        <v>139</v>
      </c>
      <c r="D155" s="13" t="s">
        <v>140</v>
      </c>
      <c r="E155" s="15">
        <v>0.05</v>
      </c>
      <c r="F155" s="16">
        <v>0.28000000000000003</v>
      </c>
      <c r="G155" s="16">
        <f t="shared" ref="G155:G160" si="9">E155*F155</f>
        <v>1.4000000000000002E-2</v>
      </c>
    </row>
    <row r="156" spans="1:7" ht="153">
      <c r="A156" s="13" t="s">
        <v>30</v>
      </c>
      <c r="B156" s="13" t="s">
        <v>31</v>
      </c>
      <c r="C156" s="14" t="s">
        <v>141</v>
      </c>
      <c r="D156" s="13" t="s">
        <v>18</v>
      </c>
      <c r="E156" s="15">
        <v>4.3499999999999997E-2</v>
      </c>
      <c r="F156" s="16">
        <f>F23</f>
        <v>63.8</v>
      </c>
      <c r="G156" s="16">
        <f t="shared" si="9"/>
        <v>2.7752999999999997</v>
      </c>
    </row>
    <row r="157" spans="1:7" ht="89.25">
      <c r="A157" s="13" t="s">
        <v>30</v>
      </c>
      <c r="B157" s="13" t="s">
        <v>33</v>
      </c>
      <c r="C157" s="14" t="s">
        <v>34</v>
      </c>
      <c r="D157" s="13" t="s">
        <v>35</v>
      </c>
      <c r="E157" s="15">
        <v>16.03</v>
      </c>
      <c r="F157" s="16">
        <f>F24</f>
        <v>0.53</v>
      </c>
      <c r="G157" s="16">
        <f t="shared" si="9"/>
        <v>8.4959000000000007</v>
      </c>
    </row>
    <row r="158" spans="1:7" ht="165.75">
      <c r="A158" s="13" t="s">
        <v>30</v>
      </c>
      <c r="B158" s="13" t="s">
        <v>142</v>
      </c>
      <c r="C158" s="14" t="s">
        <v>143</v>
      </c>
      <c r="D158" s="13" t="s">
        <v>43</v>
      </c>
      <c r="E158" s="15">
        <v>2</v>
      </c>
      <c r="F158" s="16">
        <v>2.02</v>
      </c>
      <c r="G158" s="16">
        <f t="shared" si="9"/>
        <v>4.04</v>
      </c>
    </row>
    <row r="159" spans="1:7" ht="127.5">
      <c r="A159" s="13" t="s">
        <v>30</v>
      </c>
      <c r="B159" s="13" t="s">
        <v>36</v>
      </c>
      <c r="C159" s="14" t="s">
        <v>37</v>
      </c>
      <c r="D159" s="13" t="s">
        <v>18</v>
      </c>
      <c r="E159" s="15">
        <v>2.8500000000000001E-2</v>
      </c>
      <c r="F159" s="16">
        <f>F25</f>
        <v>55.05</v>
      </c>
      <c r="G159" s="16">
        <f t="shared" si="9"/>
        <v>1.5689249999999999</v>
      </c>
    </row>
    <row r="160" spans="1:7" ht="127.5">
      <c r="A160" s="13" t="s">
        <v>30</v>
      </c>
      <c r="B160" s="13" t="s">
        <v>134</v>
      </c>
      <c r="C160" s="14" t="s">
        <v>144</v>
      </c>
      <c r="D160" s="13" t="s">
        <v>18</v>
      </c>
      <c r="E160" s="15">
        <v>2.8500000000000001E-2</v>
      </c>
      <c r="F160" s="16">
        <f>F142</f>
        <v>55.05</v>
      </c>
      <c r="G160" s="16">
        <f t="shared" si="9"/>
        <v>1.5689249999999999</v>
      </c>
    </row>
    <row r="161" spans="1:7">
      <c r="A161" s="7"/>
      <c r="B161" s="7"/>
      <c r="C161" s="7"/>
      <c r="D161" s="7"/>
      <c r="E161" s="22"/>
      <c r="F161" s="22"/>
      <c r="G161" s="22"/>
    </row>
    <row r="162" spans="1:7" ht="51">
      <c r="A162" s="13" t="s">
        <v>80</v>
      </c>
      <c r="B162" s="13" t="s">
        <v>145</v>
      </c>
      <c r="C162" s="14" t="s">
        <v>146</v>
      </c>
      <c r="D162" s="13" t="s">
        <v>13</v>
      </c>
      <c r="E162" s="15" t="s">
        <v>20</v>
      </c>
      <c r="F162" s="15"/>
      <c r="G162" s="15">
        <f>G163+G166</f>
        <v>1.8467140000000002</v>
      </c>
    </row>
    <row r="163" spans="1:7" ht="89.25">
      <c r="A163" s="13" t="s">
        <v>15</v>
      </c>
      <c r="B163" s="13" t="s">
        <v>21</v>
      </c>
      <c r="C163" s="14" t="s">
        <v>22</v>
      </c>
      <c r="D163" s="13" t="s">
        <v>23</v>
      </c>
      <c r="E163" s="15">
        <v>0.14000000000000001</v>
      </c>
      <c r="F163" s="16">
        <f>F165</f>
        <v>11.905100000000001</v>
      </c>
      <c r="G163" s="16">
        <f>E163*F163</f>
        <v>1.6667140000000003</v>
      </c>
    </row>
    <row r="164" spans="1:7" ht="25.5">
      <c r="A164" s="13"/>
      <c r="B164" s="13">
        <v>6111</v>
      </c>
      <c r="C164" s="14" t="s">
        <v>24</v>
      </c>
      <c r="D164" s="13" t="s">
        <v>23</v>
      </c>
      <c r="E164" s="15">
        <v>1</v>
      </c>
      <c r="F164" s="16">
        <v>7.99</v>
      </c>
      <c r="G164" s="16"/>
    </row>
    <row r="165" spans="1:7" ht="63.75">
      <c r="A165" s="13"/>
      <c r="B165" s="13"/>
      <c r="C165" s="14" t="s">
        <v>25</v>
      </c>
      <c r="D165" s="13" t="s">
        <v>26</v>
      </c>
      <c r="E165" s="15">
        <v>1.49</v>
      </c>
      <c r="F165" s="16">
        <f>F164*1.49</f>
        <v>11.905100000000001</v>
      </c>
      <c r="G165" s="16"/>
    </row>
    <row r="166" spans="1:7" ht="63.75">
      <c r="A166" s="13" t="s">
        <v>30</v>
      </c>
      <c r="B166" s="13" t="s">
        <v>147</v>
      </c>
      <c r="C166" s="14" t="s">
        <v>148</v>
      </c>
      <c r="D166" s="13" t="s">
        <v>114</v>
      </c>
      <c r="E166" s="15">
        <v>0.05</v>
      </c>
      <c r="F166" s="16">
        <v>3.6</v>
      </c>
      <c r="G166" s="16">
        <f>E166*F166</f>
        <v>0.18000000000000002</v>
      </c>
    </row>
    <row r="167" spans="1:7">
      <c r="A167" s="7"/>
      <c r="B167" s="7"/>
      <c r="C167" s="7"/>
      <c r="D167" s="7"/>
      <c r="E167" s="22"/>
      <c r="F167" s="22"/>
      <c r="G167" s="22"/>
    </row>
    <row r="168" spans="1:7" ht="140.25">
      <c r="A168" s="13" t="s">
        <v>149</v>
      </c>
      <c r="B168" s="13" t="s">
        <v>150</v>
      </c>
      <c r="C168" s="14" t="s">
        <v>151</v>
      </c>
      <c r="D168" s="13" t="s">
        <v>61</v>
      </c>
      <c r="E168" s="15" t="s">
        <v>20</v>
      </c>
      <c r="F168" s="15"/>
      <c r="G168" s="15">
        <f>SUM(G169:G177)</f>
        <v>205.6687</v>
      </c>
    </row>
    <row r="169" spans="1:7" ht="127.5">
      <c r="A169" s="13" t="s">
        <v>15</v>
      </c>
      <c r="B169" s="13" t="s">
        <v>152</v>
      </c>
      <c r="C169" s="14" t="s">
        <v>153</v>
      </c>
      <c r="D169" s="13" t="s">
        <v>23</v>
      </c>
      <c r="E169" s="15">
        <v>2</v>
      </c>
      <c r="F169" s="16">
        <f>F171</f>
        <v>11.905100000000001</v>
      </c>
      <c r="G169" s="16">
        <f>E169*F169</f>
        <v>23.810200000000002</v>
      </c>
    </row>
    <row r="170" spans="1:7" ht="51">
      <c r="A170" s="13"/>
      <c r="B170" s="13">
        <v>247</v>
      </c>
      <c r="C170" s="14" t="s">
        <v>154</v>
      </c>
      <c r="D170" s="13" t="s">
        <v>23</v>
      </c>
      <c r="E170" s="15">
        <v>1</v>
      </c>
      <c r="F170" s="16">
        <v>7.99</v>
      </c>
      <c r="G170" s="16"/>
    </row>
    <row r="171" spans="1:7" ht="63.75">
      <c r="A171" s="13"/>
      <c r="B171" s="13"/>
      <c r="C171" s="14" t="s">
        <v>25</v>
      </c>
      <c r="D171" s="13" t="s">
        <v>26</v>
      </c>
      <c r="E171" s="15">
        <v>1.49</v>
      </c>
      <c r="F171" s="16">
        <f>F170*1.49</f>
        <v>11.905100000000001</v>
      </c>
      <c r="G171" s="16"/>
    </row>
    <row r="172" spans="1:7" ht="102">
      <c r="A172" s="13" t="s">
        <v>15</v>
      </c>
      <c r="B172" s="13" t="s">
        <v>155</v>
      </c>
      <c r="C172" s="14" t="s">
        <v>156</v>
      </c>
      <c r="D172" s="13" t="s">
        <v>23</v>
      </c>
      <c r="E172" s="15">
        <v>2</v>
      </c>
      <c r="F172" s="16">
        <f>F174</f>
        <v>16.76925</v>
      </c>
      <c r="G172" s="16">
        <f>E172*F172</f>
        <v>33.538499999999999</v>
      </c>
    </row>
    <row r="173" spans="1:7" ht="25.5">
      <c r="A173" s="13"/>
      <c r="B173" s="13">
        <v>2436</v>
      </c>
      <c r="C173" s="14" t="s">
        <v>157</v>
      </c>
      <c r="D173" s="13" t="s">
        <v>23</v>
      </c>
      <c r="E173" s="15">
        <v>1</v>
      </c>
      <c r="F173" s="16">
        <v>12.85</v>
      </c>
      <c r="G173" s="16"/>
    </row>
    <row r="174" spans="1:7" ht="63.75">
      <c r="A174" s="13"/>
      <c r="B174" s="13"/>
      <c r="C174" s="14" t="s">
        <v>25</v>
      </c>
      <c r="D174" s="13" t="s">
        <v>26</v>
      </c>
      <c r="E174" s="15">
        <v>1.3049999999999999</v>
      </c>
      <c r="F174" s="16">
        <f>F173*1.305</f>
        <v>16.76925</v>
      </c>
      <c r="G174" s="16"/>
    </row>
    <row r="175" spans="1:7" ht="114.75">
      <c r="A175" s="13" t="s">
        <v>30</v>
      </c>
      <c r="B175" s="13" t="s">
        <v>158</v>
      </c>
      <c r="C175" s="14" t="s">
        <v>159</v>
      </c>
      <c r="D175" s="13" t="s">
        <v>61</v>
      </c>
      <c r="E175" s="15">
        <v>1</v>
      </c>
      <c r="F175" s="16">
        <v>47.61</v>
      </c>
      <c r="G175" s="16">
        <f>E175*F175</f>
        <v>47.61</v>
      </c>
    </row>
    <row r="176" spans="1:7" ht="409.5">
      <c r="A176" s="13" t="s">
        <v>30</v>
      </c>
      <c r="B176" s="13" t="s">
        <v>160</v>
      </c>
      <c r="C176" s="14" t="s">
        <v>161</v>
      </c>
      <c r="D176" s="13" t="s">
        <v>61</v>
      </c>
      <c r="E176" s="15">
        <v>1</v>
      </c>
      <c r="F176" s="16">
        <v>41.49</v>
      </c>
      <c r="G176" s="16">
        <f t="shared" ref="G176:G177" si="10">E176*F176</f>
        <v>41.49</v>
      </c>
    </row>
    <row r="177" spans="1:7" ht="114.75">
      <c r="A177" s="13" t="s">
        <v>30</v>
      </c>
      <c r="B177" s="13" t="s">
        <v>162</v>
      </c>
      <c r="C177" s="14" t="s">
        <v>163</v>
      </c>
      <c r="D177" s="13" t="s">
        <v>61</v>
      </c>
      <c r="E177" s="15">
        <v>1</v>
      </c>
      <c r="F177" s="16">
        <v>59.22</v>
      </c>
      <c r="G177" s="16">
        <f t="shared" si="10"/>
        <v>59.22</v>
      </c>
    </row>
    <row r="178" spans="1:7">
      <c r="A178" s="7"/>
      <c r="B178" s="7"/>
      <c r="C178" s="7"/>
      <c r="D178" s="7"/>
      <c r="E178" s="22"/>
      <c r="F178" s="22"/>
      <c r="G178" s="22"/>
    </row>
    <row r="179" spans="1:7" ht="178.5">
      <c r="A179" s="13" t="s">
        <v>149</v>
      </c>
      <c r="B179" s="13" t="s">
        <v>164</v>
      </c>
      <c r="C179" s="14" t="s">
        <v>165</v>
      </c>
      <c r="D179" s="13" t="s">
        <v>61</v>
      </c>
      <c r="E179" s="15" t="s">
        <v>20</v>
      </c>
      <c r="F179" s="15"/>
      <c r="G179" s="15">
        <f>G180+G183</f>
        <v>758.32474999999999</v>
      </c>
    </row>
    <row r="180" spans="1:7" ht="102">
      <c r="A180" s="13" t="s">
        <v>15</v>
      </c>
      <c r="B180" s="13" t="s">
        <v>155</v>
      </c>
      <c r="C180" s="14" t="s">
        <v>156</v>
      </c>
      <c r="D180" s="13" t="s">
        <v>23</v>
      </c>
      <c r="E180" s="15">
        <v>7</v>
      </c>
      <c r="F180" s="16">
        <f>F182</f>
        <v>16.76925</v>
      </c>
      <c r="G180" s="16">
        <f>E180*F180</f>
        <v>117.38475</v>
      </c>
    </row>
    <row r="181" spans="1:7" ht="25.5">
      <c r="A181" s="13"/>
      <c r="B181" s="13">
        <v>2436</v>
      </c>
      <c r="C181" s="14" t="s">
        <v>157</v>
      </c>
      <c r="D181" s="13" t="s">
        <v>23</v>
      </c>
      <c r="E181" s="15">
        <v>1</v>
      </c>
      <c r="F181" s="16">
        <v>12.85</v>
      </c>
      <c r="G181" s="16"/>
    </row>
    <row r="182" spans="1:7" ht="63.75">
      <c r="A182" s="13"/>
      <c r="B182" s="13"/>
      <c r="C182" s="14" t="s">
        <v>25</v>
      </c>
      <c r="D182" s="13" t="s">
        <v>26</v>
      </c>
      <c r="E182" s="15">
        <v>1.3049999999999999</v>
      </c>
      <c r="F182" s="16">
        <f>F181*1.305</f>
        <v>16.76925</v>
      </c>
      <c r="G182" s="16"/>
    </row>
    <row r="183" spans="1:7" ht="204">
      <c r="A183" s="13" t="s">
        <v>30</v>
      </c>
      <c r="B183" s="13">
        <v>14166</v>
      </c>
      <c r="C183" s="14" t="s">
        <v>166</v>
      </c>
      <c r="D183" s="13" t="s">
        <v>61</v>
      </c>
      <c r="E183" s="15">
        <v>1</v>
      </c>
      <c r="F183" s="16">
        <v>640.94000000000005</v>
      </c>
      <c r="G183" s="16">
        <f>E183*F183</f>
        <v>640.94000000000005</v>
      </c>
    </row>
    <row r="184" spans="1:7">
      <c r="A184" s="7"/>
      <c r="B184" s="7"/>
      <c r="C184" s="7"/>
      <c r="D184" s="7"/>
      <c r="E184" s="22"/>
      <c r="F184" s="22"/>
      <c r="G184" s="22"/>
    </row>
    <row r="185" spans="1:7" ht="242.25">
      <c r="A185" s="13" t="s">
        <v>149</v>
      </c>
      <c r="B185" s="13" t="s">
        <v>167</v>
      </c>
      <c r="C185" s="14" t="s">
        <v>168</v>
      </c>
      <c r="D185" s="13" t="s">
        <v>61</v>
      </c>
      <c r="E185" s="15" t="s">
        <v>20</v>
      </c>
      <c r="F185" s="15"/>
      <c r="G185" s="15">
        <f>G186+G189</f>
        <v>534.154</v>
      </c>
    </row>
    <row r="186" spans="1:7" ht="102">
      <c r="A186" s="13" t="s">
        <v>15</v>
      </c>
      <c r="B186" s="13" t="s">
        <v>155</v>
      </c>
      <c r="C186" s="14" t="s">
        <v>156</v>
      </c>
      <c r="D186" s="13" t="s">
        <v>23</v>
      </c>
      <c r="E186" s="15">
        <v>8</v>
      </c>
      <c r="F186" s="16">
        <f>F188</f>
        <v>16.76925</v>
      </c>
      <c r="G186" s="16">
        <f>E186*F186</f>
        <v>134.154</v>
      </c>
    </row>
    <row r="187" spans="1:7" ht="25.5">
      <c r="A187" s="13"/>
      <c r="B187" s="13">
        <v>2436</v>
      </c>
      <c r="C187" s="14" t="s">
        <v>157</v>
      </c>
      <c r="D187" s="13" t="s">
        <v>23</v>
      </c>
      <c r="E187" s="15">
        <v>1</v>
      </c>
      <c r="F187" s="16">
        <v>12.85</v>
      </c>
      <c r="G187" s="16"/>
    </row>
    <row r="188" spans="1:7" ht="63.75">
      <c r="A188" s="13"/>
      <c r="B188" s="13"/>
      <c r="C188" s="14" t="s">
        <v>25</v>
      </c>
      <c r="D188" s="13" t="s">
        <v>26</v>
      </c>
      <c r="E188" s="15">
        <v>1.3049999999999999</v>
      </c>
      <c r="F188" s="16">
        <f>F187*1.305</f>
        <v>16.76925</v>
      </c>
      <c r="G188" s="16"/>
    </row>
    <row r="189" spans="1:7" ht="178.5">
      <c r="A189" s="13" t="s">
        <v>30</v>
      </c>
      <c r="B189" s="13" t="s">
        <v>169</v>
      </c>
      <c r="C189" s="14" t="s">
        <v>170</v>
      </c>
      <c r="D189" s="13" t="s">
        <v>35</v>
      </c>
      <c r="E189" s="15">
        <v>4</v>
      </c>
      <c r="F189" s="16">
        <v>100</v>
      </c>
      <c r="G189" s="16">
        <f>E189*F189</f>
        <v>400</v>
      </c>
    </row>
  </sheetData>
  <mergeCells count="4">
    <mergeCell ref="A2:G8"/>
    <mergeCell ref="F9:G9"/>
    <mergeCell ref="A10:G11"/>
    <mergeCell ref="A12:G12"/>
  </mergeCells>
  <conditionalFormatting sqref="A16:E17">
    <cfRule type="expression" dxfId="215" priority="107" stopIfTrue="1">
      <formula>AND($A16&lt;&gt;"COMPOSICAO",$A16&lt;&gt;"INSUMO",$A16&lt;&gt;"")</formula>
    </cfRule>
    <cfRule type="expression" dxfId="214" priority="108" stopIfTrue="1">
      <formula>AND(OR($A16="COMPOSICAO",$A16="INSUMO",$A16&lt;&gt;""),$A16&lt;&gt;"")</formula>
    </cfRule>
  </conditionalFormatting>
  <conditionalFormatting sqref="A38:E38">
    <cfRule type="expression" dxfId="211" priority="105" stopIfTrue="1">
      <formula>AND($A38&lt;&gt;"COMPOSICAO",$A38&lt;&gt;"INSUMO",$A38&lt;&gt;"")</formula>
    </cfRule>
    <cfRule type="expression" dxfId="210" priority="106" stopIfTrue="1">
      <formula>AND(OR($A38="COMPOSICAO",$A38="INSUMO",$A38&lt;&gt;""),$A38&lt;&gt;"")</formula>
    </cfRule>
  </conditionalFormatting>
  <conditionalFormatting sqref="A62:E62">
    <cfRule type="expression" dxfId="207" priority="103" stopIfTrue="1">
      <formula>AND($A62&lt;&gt;"COMPOSICAO",$A62&lt;&gt;"INSUMO",$A62&lt;&gt;"")</formula>
    </cfRule>
    <cfRule type="expression" dxfId="206" priority="104" stopIfTrue="1">
      <formula>AND(OR($A62="COMPOSICAO",$A62="INSUMO",$A62&lt;&gt;""),$A62&lt;&gt;"")</formula>
    </cfRule>
  </conditionalFormatting>
  <conditionalFormatting sqref="A72:E72">
    <cfRule type="expression" dxfId="203" priority="101" stopIfTrue="1">
      <formula>AND($A72&lt;&gt;"COMPOSICAO",$A72&lt;&gt;"INSUMO",$A72&lt;&gt;"")</formula>
    </cfRule>
    <cfRule type="expression" dxfId="202" priority="102" stopIfTrue="1">
      <formula>AND(OR($A72="COMPOSICAO",$A72="INSUMO",$A72&lt;&gt;""),$A72&lt;&gt;"")</formula>
    </cfRule>
  </conditionalFormatting>
  <conditionalFormatting sqref="A78:E78">
    <cfRule type="expression" dxfId="199" priority="99" stopIfTrue="1">
      <formula>AND($A78&lt;&gt;"COMPOSICAO",$A78&lt;&gt;"INSUMO",$A78&lt;&gt;"")</formula>
    </cfRule>
    <cfRule type="expression" dxfId="198" priority="100" stopIfTrue="1">
      <formula>AND(OR($A78="COMPOSICAO",$A78="INSUMO",$A78&lt;&gt;""),$A78&lt;&gt;"")</formula>
    </cfRule>
  </conditionalFormatting>
  <conditionalFormatting sqref="A89:E89">
    <cfRule type="expression" dxfId="195" priority="97" stopIfTrue="1">
      <formula>AND($A89&lt;&gt;"COMPOSICAO",$A89&lt;&gt;"INSUMO",$A89&lt;&gt;"")</formula>
    </cfRule>
    <cfRule type="expression" dxfId="194" priority="98" stopIfTrue="1">
      <formula>AND(OR($A89="COMPOSICAO",$A89="INSUMO",$A89&lt;&gt;""),$A89&lt;&gt;"")</formula>
    </cfRule>
  </conditionalFormatting>
  <conditionalFormatting sqref="A101:E101">
    <cfRule type="expression" dxfId="191" priority="95" stopIfTrue="1">
      <formula>AND($A101&lt;&gt;"COMPOSICAO",$A101&lt;&gt;"INSUMO",$A101&lt;&gt;"")</formula>
    </cfRule>
    <cfRule type="expression" dxfId="190" priority="96" stopIfTrue="1">
      <formula>AND(OR($A101="COMPOSICAO",$A101="INSUMO",$A101&lt;&gt;""),$A101&lt;&gt;"")</formula>
    </cfRule>
  </conditionalFormatting>
  <conditionalFormatting sqref="A110:E110">
    <cfRule type="expression" dxfId="187" priority="93" stopIfTrue="1">
      <formula>AND($A110&lt;&gt;"COMPOSICAO",$A110&lt;&gt;"INSUMO",$A110&lt;&gt;"")</formula>
    </cfRule>
    <cfRule type="expression" dxfId="186" priority="94" stopIfTrue="1">
      <formula>AND(OR($A110="COMPOSICAO",$A110="INSUMO",$A110&lt;&gt;""),$A110&lt;&gt;"")</formula>
    </cfRule>
  </conditionalFormatting>
  <conditionalFormatting sqref="F16">
    <cfRule type="expression" dxfId="183" priority="81" stopIfTrue="1">
      <formula>AND($A16&lt;&gt;"COMPOSICAO",$A16&lt;&gt;"INSUMO",$A16&lt;&gt;"")</formula>
    </cfRule>
    <cfRule type="expression" dxfId="182" priority="82" stopIfTrue="1">
      <formula>AND(OR($A16="COMPOSICAO",$A16="INSUMO",$A16&lt;&gt;""),$A16&lt;&gt;"")</formula>
    </cfRule>
  </conditionalFormatting>
  <conditionalFormatting sqref="A26:E26 B18:E18">
    <cfRule type="expression" dxfId="179" priority="91" stopIfTrue="1">
      <formula>AND($A18&lt;&gt;"COMPOSICAO",$A18&lt;&gt;"INSUMO",$A18&lt;&gt;"")</formula>
    </cfRule>
    <cfRule type="expression" dxfId="178" priority="92" stopIfTrue="1">
      <formula>AND(OR($A18="COMPOSICAO",$A18="INSUMO",$A18&lt;&gt;""),$A18&lt;&gt;"")</formula>
    </cfRule>
  </conditionalFormatting>
  <conditionalFormatting sqref="A67:E67 A71:E71">
    <cfRule type="expression" dxfId="175" priority="89" stopIfTrue="1">
      <formula>AND($A67&lt;&gt;"COMPOSICAO",$A67&lt;&gt;"INSUMO",$A67&lt;&gt;"")</formula>
    </cfRule>
    <cfRule type="expression" dxfId="174" priority="90" stopIfTrue="1">
      <formula>AND(OR($A67="COMPOSICAO",$A67="INSUMO",$A67&lt;&gt;""),$A67&lt;&gt;"")</formula>
    </cfRule>
  </conditionalFormatting>
  <conditionalFormatting sqref="A120:E120">
    <cfRule type="expression" dxfId="171" priority="87" stopIfTrue="1">
      <formula>AND($A120&lt;&gt;"COMPOSICAO",$A120&lt;&gt;"INSUMO",$A120&lt;&gt;"")</formula>
    </cfRule>
    <cfRule type="expression" dxfId="170" priority="88" stopIfTrue="1">
      <formula>AND(OR($A120="COMPOSICAO",$A120="INSUMO",$A120&lt;&gt;""),$A120&lt;&gt;"")</formula>
    </cfRule>
  </conditionalFormatting>
  <conditionalFormatting sqref="A126:E126">
    <cfRule type="expression" dxfId="167" priority="85" stopIfTrue="1">
      <formula>AND($A126&lt;&gt;"COMPOSICAO",$A126&lt;&gt;"INSUMO",$A126&lt;&gt;"")</formula>
    </cfRule>
    <cfRule type="expression" dxfId="166" priority="86" stopIfTrue="1">
      <formula>AND(OR($A126="COMPOSICAO",$A126="INSUMO",$A126&lt;&gt;""),$A126&lt;&gt;"")</formula>
    </cfRule>
  </conditionalFormatting>
  <conditionalFormatting sqref="A132:E132">
    <cfRule type="expression" dxfId="163" priority="83" stopIfTrue="1">
      <formula>AND($A132&lt;&gt;"COMPOSICAO",$A132&lt;&gt;"INSUMO",$A132&lt;&gt;"")</formula>
    </cfRule>
    <cfRule type="expression" dxfId="162" priority="84" stopIfTrue="1">
      <formula>AND(OR($A132="COMPOSICAO",$A132="INSUMO",$A132&lt;&gt;""),$A132&lt;&gt;"")</formula>
    </cfRule>
  </conditionalFormatting>
  <conditionalFormatting sqref="F38:G38">
    <cfRule type="expression" dxfId="159" priority="77" stopIfTrue="1">
      <formula>AND($A38&lt;&gt;"COMPOSICAO",$A38&lt;&gt;"INSUMO",$A38&lt;&gt;"")</formula>
    </cfRule>
    <cfRule type="expression" dxfId="158" priority="78" stopIfTrue="1">
      <formula>AND(OR($A38="COMPOSICAO",$A38="INSUMO",$A38&lt;&gt;""),$A38&lt;&gt;"")</formula>
    </cfRule>
  </conditionalFormatting>
  <conditionalFormatting sqref="G16">
    <cfRule type="expression" dxfId="155" priority="79" stopIfTrue="1">
      <formula>AND($A16&lt;&gt;"COMPOSICAO",$A16&lt;&gt;"INSUMO",$A16&lt;&gt;"")</formula>
    </cfRule>
    <cfRule type="expression" dxfId="154" priority="80" stopIfTrue="1">
      <formula>AND(OR($A16="COMPOSICAO",$A16="INSUMO",$A16&lt;&gt;""),$A16&lt;&gt;"")</formula>
    </cfRule>
  </conditionalFormatting>
  <conditionalFormatting sqref="F72:G72">
    <cfRule type="expression" dxfId="151" priority="71" stopIfTrue="1">
      <formula>AND($A72&lt;&gt;"COMPOSICAO",$A72&lt;&gt;"INSUMO",$A72&lt;&gt;"")</formula>
    </cfRule>
    <cfRule type="expression" dxfId="150" priority="72" stopIfTrue="1">
      <formula>AND(OR($A72="COMPOSICAO",$A72="INSUMO",$A72&lt;&gt;""),$A72&lt;&gt;"")</formula>
    </cfRule>
  </conditionalFormatting>
  <conditionalFormatting sqref="F67:G67">
    <cfRule type="expression" dxfId="147" priority="73" stopIfTrue="1">
      <formula>AND($A67&lt;&gt;"COMPOSICAO",$A67&lt;&gt;"INSUMO",$A67&lt;&gt;"")</formula>
    </cfRule>
    <cfRule type="expression" dxfId="146" priority="74" stopIfTrue="1">
      <formula>AND(OR($A67="COMPOSICAO",$A67="INSUMO",$A67&lt;&gt;""),$A67&lt;&gt;"")</formula>
    </cfRule>
  </conditionalFormatting>
  <conditionalFormatting sqref="F78:G78">
    <cfRule type="expression" dxfId="143" priority="69" stopIfTrue="1">
      <formula>AND($A78&lt;&gt;"COMPOSICAO",$A78&lt;&gt;"INSUMO",$A78&lt;&gt;"")</formula>
    </cfRule>
    <cfRule type="expression" dxfId="142" priority="70" stopIfTrue="1">
      <formula>AND(OR($A78="COMPOSICAO",$A78="INSUMO",$A78&lt;&gt;""),$A78&lt;&gt;"")</formula>
    </cfRule>
  </conditionalFormatting>
  <conditionalFormatting sqref="F62:G62">
    <cfRule type="expression" dxfId="139" priority="75" stopIfTrue="1">
      <formula>AND($A62&lt;&gt;"COMPOSICAO",$A62&lt;&gt;"INSUMO",$A62&lt;&gt;"")</formula>
    </cfRule>
    <cfRule type="expression" dxfId="138" priority="76" stopIfTrue="1">
      <formula>AND(OR($A62="COMPOSICAO",$A62="INSUMO",$A62&lt;&gt;""),$A62&lt;&gt;"")</formula>
    </cfRule>
  </conditionalFormatting>
  <conditionalFormatting sqref="F101:G101">
    <cfRule type="expression" dxfId="135" priority="65" stopIfTrue="1">
      <formula>AND($A101&lt;&gt;"COMPOSICAO",$A101&lt;&gt;"INSUMO",$A101&lt;&gt;"")</formula>
    </cfRule>
    <cfRule type="expression" dxfId="134" priority="66" stopIfTrue="1">
      <formula>AND(OR($A101="COMPOSICAO",$A101="INSUMO",$A101&lt;&gt;""),$A101&lt;&gt;"")</formula>
    </cfRule>
  </conditionalFormatting>
  <conditionalFormatting sqref="F110:G110">
    <cfRule type="expression" dxfId="131" priority="67" stopIfTrue="1">
      <formula>AND($A110&lt;&gt;"COMPOSICAO",$A110&lt;&gt;"INSUMO",$A110&lt;&gt;"")</formula>
    </cfRule>
    <cfRule type="expression" dxfId="130" priority="68" stopIfTrue="1">
      <formula>AND(OR($A110="COMPOSICAO",$A110="INSUMO",$A110&lt;&gt;""),$A110&lt;&gt;"")</formula>
    </cfRule>
  </conditionalFormatting>
  <conditionalFormatting sqref="A144:E144">
    <cfRule type="expression" dxfId="127" priority="63" stopIfTrue="1">
      <formula>AND($A144&lt;&gt;"COMPOSICAO",$A144&lt;&gt;"INSUMO",$A144&lt;&gt;"")</formula>
    </cfRule>
    <cfRule type="expression" dxfId="126" priority="64" stopIfTrue="1">
      <formula>AND(OR($A144="COMPOSICAO",$A144="INSUMO",$A144&lt;&gt;""),$A144&lt;&gt;"")</formula>
    </cfRule>
  </conditionalFormatting>
  <conditionalFormatting sqref="F126:G126">
    <cfRule type="expression" dxfId="123" priority="57" stopIfTrue="1">
      <formula>AND($A126&lt;&gt;"COMPOSICAO",$A126&lt;&gt;"INSUMO",$A126&lt;&gt;"")</formula>
    </cfRule>
    <cfRule type="expression" dxfId="122" priority="58" stopIfTrue="1">
      <formula>AND(OR($A126="COMPOSICAO",$A126="INSUMO",$A126&lt;&gt;""),$A126&lt;&gt;"")</formula>
    </cfRule>
  </conditionalFormatting>
  <conditionalFormatting sqref="F144:G144">
    <cfRule type="expression" dxfId="119" priority="61" stopIfTrue="1">
      <formula>AND($A144&lt;&gt;"COMPOSICAO",$A144&lt;&gt;"INSUMO",$A144&lt;&gt;"")</formula>
    </cfRule>
    <cfRule type="expression" dxfId="118" priority="62" stopIfTrue="1">
      <formula>AND(OR($A144="COMPOSICAO",$A144="INSUMO",$A144&lt;&gt;""),$A144&lt;&gt;"")</formula>
    </cfRule>
  </conditionalFormatting>
  <conditionalFormatting sqref="F132:G132">
    <cfRule type="expression" dxfId="115" priority="59" stopIfTrue="1">
      <formula>AND($A132&lt;&gt;"COMPOSICAO",$A132&lt;&gt;"INSUMO",$A132&lt;&gt;"")</formula>
    </cfRule>
    <cfRule type="expression" dxfId="114" priority="60" stopIfTrue="1">
      <formula>AND(OR($A132="COMPOSICAO",$A132="INSUMO",$A132&lt;&gt;""),$A132&lt;&gt;"")</formula>
    </cfRule>
  </conditionalFormatting>
  <conditionalFormatting sqref="F120:G120">
    <cfRule type="expression" dxfId="111" priority="55" stopIfTrue="1">
      <formula>AND($A120&lt;&gt;"COMPOSICAO",$A120&lt;&gt;"INSUMO",$A120&lt;&gt;"")</formula>
    </cfRule>
    <cfRule type="expression" dxfId="110" priority="56" stopIfTrue="1">
      <formula>AND(OR($A120="COMPOSICAO",$A120="INSUMO",$A120&lt;&gt;""),$A120&lt;&gt;"")</formula>
    </cfRule>
  </conditionalFormatting>
  <conditionalFormatting sqref="F89:G89">
    <cfRule type="expression" dxfId="107" priority="41" stopIfTrue="1">
      <formula>AND($A89&lt;&gt;"COMPOSICAO",$A89&lt;&gt;"INSUMO",$A89&lt;&gt;"")</formula>
    </cfRule>
    <cfRule type="expression" dxfId="106" priority="42" stopIfTrue="1">
      <formula>AND(OR($A89="COMPOSICAO",$A89="INSUMO",$A89&lt;&gt;""),$A89&lt;&gt;"")</formula>
    </cfRule>
  </conditionalFormatting>
  <conditionalFormatting sqref="A162:E162">
    <cfRule type="expression" dxfId="103" priority="53" stopIfTrue="1">
      <formula>AND($A162&lt;&gt;"COMPOSICAO",$A162&lt;&gt;"INSUMO",$A162&lt;&gt;"")</formula>
    </cfRule>
    <cfRule type="expression" dxfId="102" priority="54" stopIfTrue="1">
      <formula>AND(OR($A162="COMPOSICAO",$A162="INSUMO",$A162&lt;&gt;""),$A162&lt;&gt;"")</formula>
    </cfRule>
  </conditionalFormatting>
  <conditionalFormatting sqref="F162:G162">
    <cfRule type="expression" dxfId="99" priority="51" stopIfTrue="1">
      <formula>AND($A162&lt;&gt;"COMPOSICAO",$A162&lt;&gt;"INSUMO",$A162&lt;&gt;"")</formula>
    </cfRule>
    <cfRule type="expression" dxfId="98" priority="52" stopIfTrue="1">
      <formula>AND(OR($A162="COMPOSICAO",$A162="INSUMO",$A162&lt;&gt;""),$A162&lt;&gt;"")</formula>
    </cfRule>
  </conditionalFormatting>
  <conditionalFormatting sqref="A168:E168">
    <cfRule type="expression" dxfId="95" priority="49" stopIfTrue="1">
      <formula>AND($A168&lt;&gt;"COMPOSICAO",$A168&lt;&gt;"INSUMO",$A168&lt;&gt;"")</formula>
    </cfRule>
    <cfRule type="expression" dxfId="94" priority="50" stopIfTrue="1">
      <formula>AND(OR($A168="COMPOSICAO",$A168="INSUMO",$A168&lt;&gt;""),$A168&lt;&gt;"")</formula>
    </cfRule>
  </conditionalFormatting>
  <conditionalFormatting sqref="A179:G179">
    <cfRule type="expression" dxfId="91" priority="47" stopIfTrue="1">
      <formula>AND($A179&lt;&gt;"COMPOSICAO",$A179&lt;&gt;"INSUMO",$A179&lt;&gt;"")</formula>
    </cfRule>
    <cfRule type="expression" dxfId="90" priority="48" stopIfTrue="1">
      <formula>AND(OR($A179="COMPOSICAO",$A179="INSUMO",$A179&lt;&gt;""),$A179&lt;&gt;"")</formula>
    </cfRule>
  </conditionalFormatting>
  <conditionalFormatting sqref="A185:E185">
    <cfRule type="expression" dxfId="87" priority="45" stopIfTrue="1">
      <formula>AND($A185&lt;&gt;"COMPOSICAO",$A185&lt;&gt;"INSUMO",$A185&lt;&gt;"")</formula>
    </cfRule>
    <cfRule type="expression" dxfId="86" priority="46" stopIfTrue="1">
      <formula>AND(OR($A185="COMPOSICAO",$A185="INSUMO",$A185&lt;&gt;""),$A185&lt;&gt;"")</formula>
    </cfRule>
  </conditionalFormatting>
  <conditionalFormatting sqref="A111:E118">
    <cfRule type="expression" dxfId="83" priority="17" stopIfTrue="1">
      <formula>AND($A111&lt;&gt;"COMPOSICAO",$A111&lt;&gt;"INSUMO",$A111&lt;&gt;"")</formula>
    </cfRule>
    <cfRule type="expression" dxfId="82" priority="18" stopIfTrue="1">
      <formula>AND(OR($A111="COMPOSICAO",$A111="INSUMO",$A111&lt;&gt;""),$A111&lt;&gt;"")</formula>
    </cfRule>
  </conditionalFormatting>
  <conditionalFormatting sqref="A102:E108">
    <cfRule type="expression" dxfId="79" priority="19" stopIfTrue="1">
      <formula>AND($A102&lt;&gt;"COMPOSICAO",$A102&lt;&gt;"INSUMO",$A102&lt;&gt;"")</formula>
    </cfRule>
    <cfRule type="expression" dxfId="78" priority="20" stopIfTrue="1">
      <formula>AND(OR($A102="COMPOSICAO",$A102="INSUMO",$A102&lt;&gt;""),$A102&lt;&gt;"")</formula>
    </cfRule>
  </conditionalFormatting>
  <conditionalFormatting sqref="A90:E99">
    <cfRule type="expression" dxfId="75" priority="21" stopIfTrue="1">
      <formula>AND($A90&lt;&gt;"COMPOSICAO",$A90&lt;&gt;"INSUMO",$A90&lt;&gt;"")</formula>
    </cfRule>
    <cfRule type="expression" dxfId="74" priority="22" stopIfTrue="1">
      <formula>AND(OR($A90="COMPOSICAO",$A90="INSUMO",$A90&lt;&gt;""),$A90&lt;&gt;"")</formula>
    </cfRule>
  </conditionalFormatting>
  <conditionalFormatting sqref="F168:G168">
    <cfRule type="expression" dxfId="71" priority="43" stopIfTrue="1">
      <formula>AND($A168&lt;&gt;"COMPOSICAO",$A168&lt;&gt;"INSUMO",$A168&lt;&gt;"")</formula>
    </cfRule>
    <cfRule type="expression" dxfId="70" priority="44" stopIfTrue="1">
      <formula>AND(OR($A168="COMPOSICAO",$A168="INSUMO",$A168&lt;&gt;""),$A168&lt;&gt;"")</formula>
    </cfRule>
  </conditionalFormatting>
  <conditionalFormatting sqref="A19:E19">
    <cfRule type="expression" dxfId="67" priority="37" stopIfTrue="1">
      <formula>AND($A19&lt;&gt;"COMPOSICAO",$A19&lt;&gt;"INSUMO",$A19&lt;&gt;"")</formula>
    </cfRule>
    <cfRule type="expression" dxfId="66" priority="38" stopIfTrue="1">
      <formula>AND(OR($A19="COMPOSICAO",$A19="INSUMO",$A19&lt;&gt;""),$A19&lt;&gt;"")</formula>
    </cfRule>
  </conditionalFormatting>
  <conditionalFormatting sqref="A186:E189">
    <cfRule type="expression" dxfId="63" priority="1" stopIfTrue="1">
      <formula>AND($A186&lt;&gt;"COMPOSICAO",$A186&lt;&gt;"INSUMO",$A186&lt;&gt;"")</formula>
    </cfRule>
    <cfRule type="expression" dxfId="62" priority="2" stopIfTrue="1">
      <formula>AND(OR($A186="COMPOSICAO",$A186="INSUMO",$A186&lt;&gt;""),$A186&lt;&gt;"")</formula>
    </cfRule>
  </conditionalFormatting>
  <conditionalFormatting sqref="F185:G185">
    <cfRule type="expression" dxfId="59" priority="39" stopIfTrue="1">
      <formula>AND($A185&lt;&gt;"COMPOSICAO",$A185&lt;&gt;"INSUMO",$A185&lt;&gt;"")</formula>
    </cfRule>
    <cfRule type="expression" dxfId="58" priority="40" stopIfTrue="1">
      <formula>AND(OR($A185="COMPOSICAO",$A185="INSUMO",$A185&lt;&gt;""),$A185&lt;&gt;"")</formula>
    </cfRule>
  </conditionalFormatting>
  <conditionalFormatting sqref="A20:E25">
    <cfRule type="expression" dxfId="55" priority="35" stopIfTrue="1">
      <formula>AND($A20&lt;&gt;"COMPOSICAO",$A20&lt;&gt;"INSUMO",$A20&lt;&gt;"")</formula>
    </cfRule>
    <cfRule type="expression" dxfId="54" priority="36" stopIfTrue="1">
      <formula>AND(OR($A20="COMPOSICAO",$A20="INSUMO",$A20&lt;&gt;""),$A20&lt;&gt;"")</formula>
    </cfRule>
  </conditionalFormatting>
  <conditionalFormatting sqref="A27:E36">
    <cfRule type="expression" dxfId="51" priority="33" stopIfTrue="1">
      <formula>AND($A27&lt;&gt;"COMPOSICAO",$A27&lt;&gt;"INSUMO",$A27&lt;&gt;"")</formula>
    </cfRule>
    <cfRule type="expression" dxfId="50" priority="34" stopIfTrue="1">
      <formula>AND(OR($A27="COMPOSICAO",$A27="INSUMO",$A27&lt;&gt;""),$A27&lt;&gt;"")</formula>
    </cfRule>
  </conditionalFormatting>
  <conditionalFormatting sqref="A39:E60">
    <cfRule type="expression" dxfId="47" priority="31" stopIfTrue="1">
      <formula>AND($A39&lt;&gt;"COMPOSICAO",$A39&lt;&gt;"INSUMO",$A39&lt;&gt;"")</formula>
    </cfRule>
    <cfRule type="expression" dxfId="46" priority="32" stopIfTrue="1">
      <formula>AND(OR($A39="COMPOSICAO",$A39="INSUMO",$A39&lt;&gt;""),$A39&lt;&gt;"")</formula>
    </cfRule>
  </conditionalFormatting>
  <conditionalFormatting sqref="A63:E65">
    <cfRule type="expression" dxfId="43" priority="29" stopIfTrue="1">
      <formula>AND($A63&lt;&gt;"COMPOSICAO",$A63&lt;&gt;"INSUMO",$A63&lt;&gt;"")</formula>
    </cfRule>
    <cfRule type="expression" dxfId="42" priority="30" stopIfTrue="1">
      <formula>AND(OR($A63="COMPOSICAO",$A63="INSUMO",$A63&lt;&gt;""),$A63&lt;&gt;"")</formula>
    </cfRule>
  </conditionalFormatting>
  <conditionalFormatting sqref="A68:E70">
    <cfRule type="expression" dxfId="39" priority="27" stopIfTrue="1">
      <formula>AND($A68&lt;&gt;"COMPOSICAO",$A68&lt;&gt;"INSUMO",$A68&lt;&gt;"")</formula>
    </cfRule>
    <cfRule type="expression" dxfId="38" priority="28" stopIfTrue="1">
      <formula>AND(OR($A68="COMPOSICAO",$A68="INSUMO",$A68&lt;&gt;""),$A68&lt;&gt;"")</formula>
    </cfRule>
  </conditionalFormatting>
  <conditionalFormatting sqref="A73:E76">
    <cfRule type="expression" dxfId="35" priority="25" stopIfTrue="1">
      <formula>AND($A73&lt;&gt;"COMPOSICAO",$A73&lt;&gt;"INSUMO",$A73&lt;&gt;"")</formula>
    </cfRule>
    <cfRule type="expression" dxfId="34" priority="26" stopIfTrue="1">
      <formula>AND(OR($A73="COMPOSICAO",$A73="INSUMO",$A73&lt;&gt;""),$A73&lt;&gt;"")</formula>
    </cfRule>
  </conditionalFormatting>
  <conditionalFormatting sqref="A79:E87">
    <cfRule type="expression" dxfId="31" priority="23" stopIfTrue="1">
      <formula>AND($A79&lt;&gt;"COMPOSICAO",$A79&lt;&gt;"INSUMO",$A79&lt;&gt;"")</formula>
    </cfRule>
    <cfRule type="expression" dxfId="30" priority="24" stopIfTrue="1">
      <formula>AND(OR($A79="COMPOSICAO",$A79="INSUMO",$A79&lt;&gt;""),$A79&lt;&gt;"")</formula>
    </cfRule>
  </conditionalFormatting>
  <conditionalFormatting sqref="A121:E124">
    <cfRule type="expression" dxfId="27" priority="15" stopIfTrue="1">
      <formula>AND($A121&lt;&gt;"COMPOSICAO",$A121&lt;&gt;"INSUMO",$A121&lt;&gt;"")</formula>
    </cfRule>
    <cfRule type="expression" dxfId="26" priority="16" stopIfTrue="1">
      <formula>AND(OR($A121="COMPOSICAO",$A121="INSUMO",$A121&lt;&gt;""),$A121&lt;&gt;"")</formula>
    </cfRule>
  </conditionalFormatting>
  <conditionalFormatting sqref="A127:E130">
    <cfRule type="expression" dxfId="23" priority="13" stopIfTrue="1">
      <formula>AND($A127&lt;&gt;"COMPOSICAO",$A127&lt;&gt;"INSUMO",$A127&lt;&gt;"")</formula>
    </cfRule>
    <cfRule type="expression" dxfId="22" priority="14" stopIfTrue="1">
      <formula>AND(OR($A127="COMPOSICAO",$A127="INSUMO",$A127&lt;&gt;""),$A127&lt;&gt;"")</formula>
    </cfRule>
  </conditionalFormatting>
  <conditionalFormatting sqref="A133:E142">
    <cfRule type="expression" dxfId="19" priority="11" stopIfTrue="1">
      <formula>AND($A133&lt;&gt;"COMPOSICAO",$A133&lt;&gt;"INSUMO",$A133&lt;&gt;"")</formula>
    </cfRule>
    <cfRule type="expression" dxfId="18" priority="12" stopIfTrue="1">
      <formula>AND(OR($A133="COMPOSICAO",$A133="INSUMO",$A133&lt;&gt;""),$A133&lt;&gt;"")</formula>
    </cfRule>
  </conditionalFormatting>
  <conditionalFormatting sqref="A145:E160">
    <cfRule type="expression" dxfId="15" priority="9" stopIfTrue="1">
      <formula>AND($A145&lt;&gt;"COMPOSICAO",$A145&lt;&gt;"INSUMO",$A145&lt;&gt;"")</formula>
    </cfRule>
    <cfRule type="expression" dxfId="14" priority="10" stopIfTrue="1">
      <formula>AND(OR($A145="COMPOSICAO",$A145="INSUMO",$A145&lt;&gt;""),$A145&lt;&gt;"")</formula>
    </cfRule>
  </conditionalFormatting>
  <conditionalFormatting sqref="A163:E166">
    <cfRule type="expression" dxfId="11" priority="7" stopIfTrue="1">
      <formula>AND($A163&lt;&gt;"COMPOSICAO",$A163&lt;&gt;"INSUMO",$A163&lt;&gt;"")</formula>
    </cfRule>
    <cfRule type="expression" dxfId="10" priority="8" stopIfTrue="1">
      <formula>AND(OR($A163="COMPOSICAO",$A163="INSUMO",$A163&lt;&gt;""),$A163&lt;&gt;"")</formula>
    </cfRule>
  </conditionalFormatting>
  <conditionalFormatting sqref="A169:E177">
    <cfRule type="expression" dxfId="7" priority="5" stopIfTrue="1">
      <formula>AND($A169&lt;&gt;"COMPOSICAO",$A169&lt;&gt;"INSUMO",$A169&lt;&gt;"")</formula>
    </cfRule>
    <cfRule type="expression" dxfId="6" priority="6" stopIfTrue="1">
      <formula>AND(OR($A169="COMPOSICAO",$A169="INSUMO",$A169&lt;&gt;""),$A169&lt;&gt;"")</formula>
    </cfRule>
  </conditionalFormatting>
  <conditionalFormatting sqref="A180:E183">
    <cfRule type="expression" dxfId="3" priority="3" stopIfTrue="1">
      <formula>AND($A180&lt;&gt;"COMPOSICAO",$A180&lt;&gt;"INSUMO",$A180&lt;&gt;"")</formula>
    </cfRule>
    <cfRule type="expression" dxfId="2" priority="4" stopIfTrue="1">
      <formula>AND(OR($A180="COMPOSICAO",$A180="INSUMO",$A180&lt;&gt;""),$A180&lt;&gt;"")</formula>
    </cfRule>
  </conditionalFormatting>
  <pageMargins left="0.511811024" right="0.511811024" top="0.78740157499999996" bottom="0.78740157499999996" header="0.31496062000000002" footer="0.31496062000000002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Plan1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Rafael Ribeiro</dc:creator>
  <cp:lastModifiedBy>Rafael Ribeiro</cp:lastModifiedBy>
  <dcterms:created xsi:type="dcterms:W3CDTF">2017-01-04T12:42:52Z</dcterms:created>
  <dcterms:modified xsi:type="dcterms:W3CDTF">2017-01-04T12:43:54Z</dcterms:modified>
</cp:coreProperties>
</file>